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4 - ZDRAVOTNĚ TECHNIC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'D.1.4 - ZDRAVOTNĚ TECHNIC...'!$C$124:$K$302</definedName>
    <definedName name="_xlnm.Print_Area" localSheetId="1">'D.1.4 - ZDRAVOTNĚ TECHNIC...'!$C$4:$J$76,'D.1.4 - ZDRAVOTNĚ TECHNIC...'!$C$82:$J$106,'D.1.4 - ZDRAVOTNĚ TECHNIC...'!$C$112:$K$302</definedName>
    <definedName name="_xlnm.Print_Titles" localSheetId="1">'D.1.4 - ZDRAVOTNĚ TECHNIC...'!$124:$124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92"/>
  <c r="J23"/>
  <c r="J21"/>
  <c r="E21"/>
  <c r="J121"/>
  <c r="J20"/>
  <c r="J18"/>
  <c r="E18"/>
  <c r="F122"/>
  <c r="J17"/>
  <c r="J15"/>
  <c r="E15"/>
  <c r="F121"/>
  <c r="J14"/>
  <c r="J12"/>
  <c r="J119"/>
  <c r="E7"/>
  <c r="E85"/>
  <c i="1" r="L90"/>
  <c r="AM90"/>
  <c r="AM89"/>
  <c r="L89"/>
  <c r="AM87"/>
  <c r="L87"/>
  <c r="L85"/>
  <c r="L84"/>
  <c i="2" r="BK302"/>
  <c r="J302"/>
  <c r="BK301"/>
  <c r="J301"/>
  <c r="J300"/>
  <c r="BK299"/>
  <c r="J298"/>
  <c r="BK296"/>
  <c r="J295"/>
  <c r="J294"/>
  <c r="J293"/>
  <c r="J292"/>
  <c r="BK291"/>
  <c r="BK288"/>
  <c r="BK287"/>
  <c r="BK286"/>
  <c r="J285"/>
  <c r="J284"/>
  <c r="J283"/>
  <c r="J281"/>
  <c r="J280"/>
  <c r="J279"/>
  <c r="BK278"/>
  <c r="BK277"/>
  <c r="J276"/>
  <c r="J275"/>
  <c r="J274"/>
  <c r="BK273"/>
  <c r="BK272"/>
  <c r="J272"/>
  <c r="BK271"/>
  <c r="J270"/>
  <c r="BK269"/>
  <c r="BK268"/>
  <c r="BK267"/>
  <c r="BK266"/>
  <c r="BK265"/>
  <c r="BK264"/>
  <c r="BK262"/>
  <c r="J261"/>
  <c r="J260"/>
  <c r="BK259"/>
  <c r="J259"/>
  <c r="J257"/>
  <c r="BK256"/>
  <c r="J256"/>
  <c r="J255"/>
  <c r="J254"/>
  <c r="BK253"/>
  <c r="J253"/>
  <c r="BK252"/>
  <c r="J249"/>
  <c r="J248"/>
  <c r="J246"/>
  <c r="BK245"/>
  <c r="J243"/>
  <c r="BK241"/>
  <c r="J237"/>
  <c r="J235"/>
  <c r="BK234"/>
  <c r="J234"/>
  <c r="J233"/>
  <c r="BK232"/>
  <c r="J231"/>
  <c r="J230"/>
  <c r="BK229"/>
  <c r="BK228"/>
  <c r="BK226"/>
  <c r="J224"/>
  <c r="BK222"/>
  <c r="BK220"/>
  <c r="J218"/>
  <c r="J216"/>
  <c r="BK215"/>
  <c r="J214"/>
  <c r="J213"/>
  <c r="BK212"/>
  <c r="J211"/>
  <c r="J210"/>
  <c r="BK209"/>
  <c r="BK208"/>
  <c r="J208"/>
  <c r="J207"/>
  <c r="J206"/>
  <c r="BK205"/>
  <c r="J204"/>
  <c r="BK202"/>
  <c r="BK200"/>
  <c r="BK198"/>
  <c r="BK196"/>
  <c r="J195"/>
  <c r="J194"/>
  <c r="BK193"/>
  <c r="BK192"/>
  <c r="BK191"/>
  <c r="BK190"/>
  <c r="BK189"/>
  <c r="J188"/>
  <c r="BK187"/>
  <c r="BK186"/>
  <c r="J184"/>
  <c r="J182"/>
  <c r="J181"/>
  <c r="BK179"/>
  <c r="BK178"/>
  <c r="J177"/>
  <c r="J175"/>
  <c r="J174"/>
  <c r="BK173"/>
  <c r="J173"/>
  <c r="BK172"/>
  <c r="BK171"/>
  <c r="J170"/>
  <c r="BK169"/>
  <c r="J168"/>
  <c r="BK167"/>
  <c r="J166"/>
  <c r="BK165"/>
  <c r="BK164"/>
  <c r="J163"/>
  <c r="J162"/>
  <c r="J161"/>
  <c r="BK160"/>
  <c r="J159"/>
  <c r="J158"/>
  <c r="J157"/>
  <c r="BK156"/>
  <c r="BK155"/>
  <c r="BK154"/>
  <c r="BK153"/>
  <c r="J152"/>
  <c r="J151"/>
  <c r="BK150"/>
  <c r="J149"/>
  <c r="J148"/>
  <c r="J147"/>
  <c r="J146"/>
  <c r="BK145"/>
  <c r="BK141"/>
  <c r="J140"/>
  <c r="BK139"/>
  <c r="BK138"/>
  <c r="J138"/>
  <c r="J137"/>
  <c r="J136"/>
  <c r="BK135"/>
  <c r="J134"/>
  <c r="BK133"/>
  <c r="J132"/>
  <c r="BK129"/>
  <c r="BK128"/>
  <c r="J128"/>
  <c r="BK300"/>
  <c r="J299"/>
  <c r="BK298"/>
  <c r="J296"/>
  <c r="BK295"/>
  <c r="BK294"/>
  <c r="BK293"/>
  <c r="BK292"/>
  <c r="J291"/>
  <c r="BK290"/>
  <c r="J290"/>
  <c r="J288"/>
  <c r="J287"/>
  <c r="J286"/>
  <c r="BK285"/>
  <c r="BK284"/>
  <c r="BK283"/>
  <c r="BK282"/>
  <c r="J282"/>
  <c r="BK281"/>
  <c r="BK280"/>
  <c r="BK279"/>
  <c r="J278"/>
  <c r="J277"/>
  <c r="BK276"/>
  <c r="BK275"/>
  <c r="BK274"/>
  <c r="J273"/>
  <c r="J271"/>
  <c r="BK270"/>
  <c r="J269"/>
  <c r="J268"/>
  <c r="J267"/>
  <c r="J266"/>
  <c r="J265"/>
  <c r="J264"/>
  <c r="BK263"/>
  <c r="J263"/>
  <c r="J262"/>
  <c r="BK261"/>
  <c r="BK260"/>
  <c r="BK258"/>
  <c r="J258"/>
  <c r="BK257"/>
  <c r="BK255"/>
  <c r="BK254"/>
  <c r="J252"/>
  <c r="BK250"/>
  <c r="J250"/>
  <c r="BK249"/>
  <c r="BK248"/>
  <c r="BK247"/>
  <c r="J247"/>
  <c r="BK246"/>
  <c r="J245"/>
  <c r="BK244"/>
  <c r="J244"/>
  <c r="BK243"/>
  <c r="J241"/>
  <c r="BK239"/>
  <c r="J239"/>
  <c r="BK237"/>
  <c r="BK235"/>
  <c r="BK233"/>
  <c r="J232"/>
  <c r="BK231"/>
  <c r="BK230"/>
  <c r="J229"/>
  <c r="J228"/>
  <c r="J226"/>
  <c r="BK224"/>
  <c r="J222"/>
  <c r="J220"/>
  <c r="BK218"/>
  <c r="BK216"/>
  <c r="J215"/>
  <c r="BK214"/>
  <c r="BK213"/>
  <c r="J212"/>
  <c r="BK211"/>
  <c r="BK210"/>
  <c r="J209"/>
  <c r="BK207"/>
  <c r="BK206"/>
  <c r="J205"/>
  <c r="BK204"/>
  <c r="J202"/>
  <c r="J200"/>
  <c r="J198"/>
  <c r="J196"/>
  <c r="BK195"/>
  <c r="BK194"/>
  <c r="J193"/>
  <c r="J192"/>
  <c r="J191"/>
  <c r="J190"/>
  <c r="J189"/>
  <c r="BK188"/>
  <c r="J187"/>
  <c r="J186"/>
  <c r="BK184"/>
  <c r="BK182"/>
  <c r="BK181"/>
  <c r="J179"/>
  <c r="J178"/>
  <c r="BK177"/>
  <c r="BK175"/>
  <c r="BK174"/>
  <c r="J172"/>
  <c r="J171"/>
  <c r="BK170"/>
  <c r="J169"/>
  <c r="BK168"/>
  <c r="J167"/>
  <c r="BK166"/>
  <c r="J165"/>
  <c r="J164"/>
  <c r="BK163"/>
  <c r="BK162"/>
  <c r="BK161"/>
  <c r="J160"/>
  <c r="BK159"/>
  <c r="BK158"/>
  <c r="BK157"/>
  <c r="J156"/>
  <c r="J155"/>
  <c r="J154"/>
  <c r="J153"/>
  <c r="BK152"/>
  <c r="BK151"/>
  <c r="J150"/>
  <c r="BK149"/>
  <c r="BK148"/>
  <c r="BK147"/>
  <c r="BK146"/>
  <c r="J145"/>
  <c r="BK143"/>
  <c r="J143"/>
  <c r="J141"/>
  <c r="BK140"/>
  <c r="J139"/>
  <c r="BK137"/>
  <c r="BK136"/>
  <c r="J135"/>
  <c r="BK134"/>
  <c r="J133"/>
  <c r="BK132"/>
  <c r="J129"/>
  <c i="1" r="AS94"/>
  <c i="2" l="1" r="BK127"/>
  <c r="BK126"/>
  <c r="J126"/>
  <c r="J97"/>
  <c r="R127"/>
  <c r="R126"/>
  <c r="BK131"/>
  <c r="J131"/>
  <c r="J100"/>
  <c r="P131"/>
  <c r="T131"/>
  <c r="P142"/>
  <c r="T142"/>
  <c r="P183"/>
  <c r="T183"/>
  <c r="R251"/>
  <c r="P127"/>
  <c r="P126"/>
  <c r="T127"/>
  <c r="T126"/>
  <c r="R131"/>
  <c r="BK142"/>
  <c r="J142"/>
  <c r="J101"/>
  <c r="R142"/>
  <c r="BK183"/>
  <c r="J183"/>
  <c r="J102"/>
  <c r="R183"/>
  <c r="BK251"/>
  <c r="J251"/>
  <c r="J103"/>
  <c r="P251"/>
  <c r="T251"/>
  <c r="BK289"/>
  <c r="J289"/>
  <c r="J104"/>
  <c r="P289"/>
  <c r="R289"/>
  <c r="T289"/>
  <c r="BK297"/>
  <c r="J297"/>
  <c r="J105"/>
  <c r="P297"/>
  <c r="R297"/>
  <c r="T297"/>
  <c r="J89"/>
  <c r="J91"/>
  <c r="F92"/>
  <c r="E115"/>
  <c r="J122"/>
  <c r="BE129"/>
  <c r="BE133"/>
  <c r="BE135"/>
  <c r="BE138"/>
  <c r="BE145"/>
  <c r="BE150"/>
  <c r="BE154"/>
  <c r="BE156"/>
  <c r="BE157"/>
  <c r="BE158"/>
  <c r="BE159"/>
  <c r="BE161"/>
  <c r="BE162"/>
  <c r="BE164"/>
  <c r="BE165"/>
  <c r="BE169"/>
  <c r="BE172"/>
  <c r="BE178"/>
  <c r="BE181"/>
  <c r="BE182"/>
  <c r="BE184"/>
  <c r="BE186"/>
  <c r="BE188"/>
  <c r="BE189"/>
  <c r="BE196"/>
  <c r="BE198"/>
  <c r="BE200"/>
  <c r="BE204"/>
  <c r="BE205"/>
  <c r="BE210"/>
  <c r="BE212"/>
  <c r="BE214"/>
  <c r="BE215"/>
  <c r="BE222"/>
  <c r="BE229"/>
  <c r="BE232"/>
  <c r="BE234"/>
  <c r="BE237"/>
  <c r="BE239"/>
  <c r="BE252"/>
  <c r="BE255"/>
  <c r="BE256"/>
  <c r="BE258"/>
  <c r="BE259"/>
  <c r="BE263"/>
  <c r="BE266"/>
  <c r="BE268"/>
  <c r="BE271"/>
  <c r="BE275"/>
  <c r="BE276"/>
  <c r="BE278"/>
  <c r="BE279"/>
  <c r="BE281"/>
  <c r="BE283"/>
  <c r="BE284"/>
  <c r="BE291"/>
  <c r="BE292"/>
  <c r="BE294"/>
  <c r="BE295"/>
  <c r="BE296"/>
  <c r="BE300"/>
  <c r="F91"/>
  <c r="BE128"/>
  <c r="BE132"/>
  <c r="BE134"/>
  <c r="BE136"/>
  <c r="BE137"/>
  <c r="BE139"/>
  <c r="BE140"/>
  <c r="BE141"/>
  <c r="BE143"/>
  <c r="BE146"/>
  <c r="BE147"/>
  <c r="BE148"/>
  <c r="BE149"/>
  <c r="BE151"/>
  <c r="BE152"/>
  <c r="BE153"/>
  <c r="BE155"/>
  <c r="BE160"/>
  <c r="BE163"/>
  <c r="BE166"/>
  <c r="BE167"/>
  <c r="BE168"/>
  <c r="BE170"/>
  <c r="BE171"/>
  <c r="BE173"/>
  <c r="BE174"/>
  <c r="BE175"/>
  <c r="BE177"/>
  <c r="BE179"/>
  <c r="BE187"/>
  <c r="BE190"/>
  <c r="BE191"/>
  <c r="BE192"/>
  <c r="BE193"/>
  <c r="BE194"/>
  <c r="BE195"/>
  <c r="BE202"/>
  <c r="BE206"/>
  <c r="BE207"/>
  <c r="BE208"/>
  <c r="BE209"/>
  <c r="BE211"/>
  <c r="BE213"/>
  <c r="BE216"/>
  <c r="BE218"/>
  <c r="BE220"/>
  <c r="BE224"/>
  <c r="BE226"/>
  <c r="BE228"/>
  <c r="BE230"/>
  <c r="BE231"/>
  <c r="BE233"/>
  <c r="BE235"/>
  <c r="BE241"/>
  <c r="BE243"/>
  <c r="BE244"/>
  <c r="BE245"/>
  <c r="BE246"/>
  <c r="BE247"/>
  <c r="BE248"/>
  <c r="BE249"/>
  <c r="BE250"/>
  <c r="BE253"/>
  <c r="BE254"/>
  <c r="BE257"/>
  <c r="BE260"/>
  <c r="BE261"/>
  <c r="BE262"/>
  <c r="BE264"/>
  <c r="BE265"/>
  <c r="BE267"/>
  <c r="BE269"/>
  <c r="BE270"/>
  <c r="BE272"/>
  <c r="BE273"/>
  <c r="BE274"/>
  <c r="BE277"/>
  <c r="BE280"/>
  <c r="BE282"/>
  <c r="BE285"/>
  <c r="BE286"/>
  <c r="BE287"/>
  <c r="BE288"/>
  <c r="BE290"/>
  <c r="BE293"/>
  <c r="BE298"/>
  <c r="BE299"/>
  <c r="BE301"/>
  <c r="BE302"/>
  <c r="F34"/>
  <c i="1" r="BA95"/>
  <c r="BA94"/>
  <c r="AW94"/>
  <c r="AK30"/>
  <c i="2" r="F36"/>
  <c i="1" r="BC95"/>
  <c r="BC94"/>
  <c r="AY94"/>
  <c i="2" r="F37"/>
  <c i="1" r="BD95"/>
  <c r="BD94"/>
  <c r="W33"/>
  <c i="2" r="F35"/>
  <c i="1" r="BB95"/>
  <c r="BB94"/>
  <c r="W31"/>
  <c i="2" r="J34"/>
  <c i="1" r="AW95"/>
  <c i="2" l="1" r="R130"/>
  <c r="T130"/>
  <c r="T125"/>
  <c r="P130"/>
  <c r="P125"/>
  <c i="1" r="AU95"/>
  <c i="2" r="R125"/>
  <c r="J127"/>
  <c r="J98"/>
  <c r="BK130"/>
  <c r="J130"/>
  <c r="J99"/>
  <c i="1" r="W30"/>
  <c r="W32"/>
  <c r="AX94"/>
  <c i="2" r="F33"/>
  <c i="1" r="AZ95"/>
  <c r="AZ94"/>
  <c r="W29"/>
  <c i="2" r="J33"/>
  <c i="1" r="AV95"/>
  <c r="AT95"/>
  <c r="AU94"/>
  <c i="2" l="1" r="BK125"/>
  <c r="J125"/>
  <c r="J96"/>
  <c i="1" r="AV94"/>
  <c r="AK29"/>
  <c i="2" l="1" r="J30"/>
  <c i="1" r="AG95"/>
  <c r="AN95"/>
  <c r="AT94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<sst xmlns="http://schemas.openxmlformats.org/spreadsheetml/2006/main">
  <si>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</si>
  <si>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</si>
  <si>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</si>
  <si>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</si>
  <si>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</si>
  <si>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{5922335b-0bba-4b8a-a29a-ae1255660e74}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</si>
  <si>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</si>
  <si>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</si>
  <si>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</si>
  <si>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</si>
  <si>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</si>
  <si>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</si>
  <si>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</si>
  <si>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</si>
  <si>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NSP_Karvina_uprava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</si>
  <si>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</si>
  <si>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</si>
  <si>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NsP Karviná Výstavba operačních sálů a dospávacího pokoje</t>
  </si>
  <si>
    <t>KSO:</t>
  </si>
  <si>
    <t>CC-CZ:</t>
  </si>
  <si>
    <t>Místo:</t>
  </si>
  <si>
    <t xml:space="preserve"> </t>
  </si>
  <si>
    <t>Datum:</t>
  </si>
  <si>
    <t>15. 5. 2020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</si>
  <si>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</si>
  <si>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</si>
  <si>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</si>
  <si>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</si>
  <si>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</si>
  <si>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</si>
  <si>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</si>
  <si>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</si>
  <si>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</si>
  <si>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</si>
  <si>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</si>
  <si>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</si>
  <si>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</si>
  <si>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</si>
  <si>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</si>
  <si>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</si>
  <si>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</si>
  <si>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</si>
  <si>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</si>
  <si>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</si>
  <si>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</si>
  <si>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</si>
  <si>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</si>
  <si>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</si>
  <si>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</si>
  <si>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</si>
  <si>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</si>
  <si>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</si>
  <si>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</si>
  <si>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</si>
  <si>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</si>
  <si>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</si>
  <si>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</si>
  <si>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</si>
  <si>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</si>
  <si>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</si>
  <si>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</si>
  <si>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</si>
  <si>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</si>
  <si>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</si>
  <si>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</si>
  <si>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</si>
  <si>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</si>
  <si>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</si>
  <si>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</si>
  <si>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</si>
  <si>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</si>
  <si>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</si>
  <si>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</si>
  <si>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</si>
  <si>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</si>
  <si>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</si>
  <si>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</si>
  <si>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</si>
  <si>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</t>
  </si>
  <si>
    <t>ZDRAVOTNĚ TECHNICKÉ INSTALACE</t>
  </si>
  <si>
    <t>STA</t>
  </si>
  <si>
    <t>1</t>
  </si>
  <si>
    <t>{4724952a-7199-4108-b076-87d1aa536387}</t>
  </si>
  <si>
    <t>2</t>
  </si>
  <si>
    <t>KRYCÍ LIST SOUPISU PRACÍ</t>
  </si>
  <si>
    <t>Objekt:</t>
  </si>
  <si>
    <t>D.1.4 -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</si>
  <si>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</si>
  <si>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</si>
  <si>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</si>
  <si>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</si>
  <si>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</si>
  <si>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</si>
  <si>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</si>
  <si>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</si>
  <si>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</si>
  <si>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</si>
  <si>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</si>
  <si>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</si>
  <si>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</si>
  <si>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</si>
  <si>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</si>
  <si>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</si>
  <si>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</si>
  <si>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</si>
  <si>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</si>
  <si>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</si>
  <si>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</si>
  <si>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</si>
  <si>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</si>
  <si>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</si>
  <si>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</si>
  <si>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</si>
  <si>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</si>
  <si>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</si>
  <si>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</si>
  <si>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</si>
  <si>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</si>
  <si>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</si>
  <si>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139</t>
  </si>
  <si>
    <t>K</t>
  </si>
  <si>
    <t>89290010R</t>
  </si>
  <si>
    <t>Jádrový odvrt prostupů potrubí stropem, stěnou</t>
  </si>
  <si>
    <t>kus</t>
  </si>
  <si>
    <t>4</t>
  </si>
  <si>
    <t>659196719</t>
  </si>
  <si>
    <t>140</t>
  </si>
  <si>
    <t>R-9709001</t>
  </si>
  <si>
    <t>Stavební výpomoce, pomocné zednické práce, montážní práce a nespecifikované práce</t>
  </si>
  <si>
    <t>hod</t>
  </si>
  <si>
    <t>-1539132860</t>
  </si>
  <si>
    <t>PSV</t>
  </si>
  <si>
    <t>Práce a dodávky PSV</t>
  </si>
  <si>
    <t>713</t>
  </si>
  <si>
    <t>Izolace tepelné</t>
  </si>
  <si>
    <t>61</t>
  </si>
  <si>
    <t>713463211</t>
  </si>
  <si>
    <t xml:space="preserve">Montáž izolace tepelné potrubí a ohybů tvarovkami nebo deskami  potrubními pouzdry s povrchovou úpravou hliníkovou fólií (izolační materiál ve specifikaci) přelepenými samolepící hliníkovou páskou potrubí jednovrstvá D do 50 mm</t>
  </si>
  <si>
    <t>m</t>
  </si>
  <si>
    <t>16</t>
  </si>
  <si>
    <t>1442762113</t>
  </si>
  <si>
    <t>63</t>
  </si>
  <si>
    <t>M</t>
  </si>
  <si>
    <t>63154004</t>
  </si>
  <si>
    <t>pouzdro izolační potrubní z minerální vlny s Al fólií max. 250/100°C 22/20mm</t>
  </si>
  <si>
    <t>32</t>
  </si>
  <si>
    <t>298642861</t>
  </si>
  <si>
    <t>64</t>
  </si>
  <si>
    <t>63154005</t>
  </si>
  <si>
    <t>pouzdro izolační potrubní z minerální vlny s Al fólií max. 250/100°C 28/20mm</t>
  </si>
  <si>
    <t>-1279114239</t>
  </si>
  <si>
    <t>65</t>
  </si>
  <si>
    <t>63154006</t>
  </si>
  <si>
    <t>pouzdro izolační potrubní z minerální vlny s Al fólií max. 250/100°C 35/20mm</t>
  </si>
  <si>
    <t>-197203742</t>
  </si>
  <si>
    <t>158</t>
  </si>
  <si>
    <t>63154007</t>
  </si>
  <si>
    <t>pouzdro izolační potrubní z minerální vlny s Al fólií max. 250/100°C 42/20mm</t>
  </si>
  <si>
    <t>268674896</t>
  </si>
  <si>
    <t>66</t>
  </si>
  <si>
    <t>63154570</t>
  </si>
  <si>
    <t>pouzdro izolační potrubní z minerální vlny s Al fólií max. 250/100°C 22/40mm</t>
  </si>
  <si>
    <t>1138115205</t>
  </si>
  <si>
    <t>67</t>
  </si>
  <si>
    <t>63154571</t>
  </si>
  <si>
    <t>pouzdro izolační potrubní z minerální vlny s Al fólií max. 250/100°C 28/40mm</t>
  </si>
  <si>
    <t>438564859</t>
  </si>
  <si>
    <t>68</t>
  </si>
  <si>
    <t>63154572</t>
  </si>
  <si>
    <t>pouzdro izolační potrubní z minerální vlny s Al fólií max. 250/100°C 35/40mm</t>
  </si>
  <si>
    <t>559053540</t>
  </si>
  <si>
    <t>70</t>
  </si>
  <si>
    <t>28355322</t>
  </si>
  <si>
    <t>páska lepící AL folie pro tepelně izolační pásy š 50mm</t>
  </si>
  <si>
    <t>-1995633948</t>
  </si>
  <si>
    <t>69</t>
  </si>
  <si>
    <t>998713204</t>
  </si>
  <si>
    <t>Přesun hmot pro izolace tepelné stanovený procentní sazbou (%) z ceny vodorovná dopravní vzdálenost do 50 m v objektech výšky přes 24 do 36 m</t>
  </si>
  <si>
    <t>%</t>
  </si>
  <si>
    <t>-1607225861</t>
  </si>
  <si>
    <t>721</t>
  </si>
  <si>
    <t>Zdravotechnika - vnitřní kanalizace</t>
  </si>
  <si>
    <t>34</t>
  </si>
  <si>
    <t>45810001R</t>
  </si>
  <si>
    <t>kotevní prvky pro potrubí kanalizace pod stropem, po stěně</t>
  </si>
  <si>
    <t>-867152024</t>
  </si>
  <si>
    <t>P</t>
  </si>
  <si>
    <t>Poznámka k položce:_x000d_
- cena za dodávku a montáž úchytného, závěsného a kotevního materiálu</t>
  </si>
  <si>
    <t>721170973</t>
  </si>
  <si>
    <t xml:space="preserve">Opravy odpadního potrubí plastového  krácení trub DN 70</t>
  </si>
  <si>
    <t>-62686571</t>
  </si>
  <si>
    <t>5</t>
  </si>
  <si>
    <t>721170974</t>
  </si>
  <si>
    <t xml:space="preserve">Opravy odpadního potrubí plastového  krácení trub DN 110</t>
  </si>
  <si>
    <t>-1632852642</t>
  </si>
  <si>
    <t>6</t>
  </si>
  <si>
    <t>721170976</t>
  </si>
  <si>
    <t xml:space="preserve">Opravy odpadního potrubí plastového  krácení trub DN 150</t>
  </si>
  <si>
    <t>-1782371364</t>
  </si>
  <si>
    <t>721171803</t>
  </si>
  <si>
    <t xml:space="preserve">Demontáž potrubí z novodurových trub  odpadních nebo připojovacích do D 75</t>
  </si>
  <si>
    <t>361024286</t>
  </si>
  <si>
    <t>721171808</t>
  </si>
  <si>
    <t xml:space="preserve">Demontáž potrubí z novodurových trub  odpadních nebo připojovacích přes 75 do D 114</t>
  </si>
  <si>
    <t>-1354408725</t>
  </si>
  <si>
    <t>3</t>
  </si>
  <si>
    <t>721171809</t>
  </si>
  <si>
    <t xml:space="preserve">Demontáž potrubí z novodurových trub  odpadních nebo připojovacích přes 114 do D 160</t>
  </si>
  <si>
    <t>634759966</t>
  </si>
  <si>
    <t>7</t>
  </si>
  <si>
    <t>721171905</t>
  </si>
  <si>
    <t xml:space="preserve">Opravy odpadního potrubí plastového  vsazení odbočky do potrubí DN 110</t>
  </si>
  <si>
    <t>-1172388790</t>
  </si>
  <si>
    <t>172</t>
  </si>
  <si>
    <t>721171913</t>
  </si>
  <si>
    <t xml:space="preserve">Opravy odpadního potrubí plastového  propojení dosavadního potrubí DN 50</t>
  </si>
  <si>
    <t>1539390626</t>
  </si>
  <si>
    <t>8</t>
  </si>
  <si>
    <t>721171914</t>
  </si>
  <si>
    <t xml:space="preserve">Opravy odpadního potrubí plastového  propojení dosavadního potrubí DN 75</t>
  </si>
  <si>
    <t>-562265342</t>
  </si>
  <si>
    <t>721171915</t>
  </si>
  <si>
    <t xml:space="preserve">Opravy odpadního potrubí plastového  propojení dosavadního potrubí DN 110</t>
  </si>
  <si>
    <t>-53108416</t>
  </si>
  <si>
    <t>163</t>
  </si>
  <si>
    <t>721171916</t>
  </si>
  <si>
    <t xml:space="preserve">Opravy odpadního potrubí plastového  propojení dosavadního potrubí DN 125</t>
  </si>
  <si>
    <t>304008301</t>
  </si>
  <si>
    <t>164</t>
  </si>
  <si>
    <t>721174024</t>
  </si>
  <si>
    <t>Potrubí z trub polypropylenových odpadní (svislé) DN 75</t>
  </si>
  <si>
    <t>736141177</t>
  </si>
  <si>
    <t>165</t>
  </si>
  <si>
    <t>721174025</t>
  </si>
  <si>
    <t>Potrubí z trub polypropylenových odpadní (svislé) DN 110</t>
  </si>
  <si>
    <t>-332849382</t>
  </si>
  <si>
    <t>167</t>
  </si>
  <si>
    <t>721174042</t>
  </si>
  <si>
    <t>Potrubí z trub polypropylenových připojovací DN 40</t>
  </si>
  <si>
    <t>-1449973861</t>
  </si>
  <si>
    <t>168</t>
  </si>
  <si>
    <t>721174043</t>
  </si>
  <si>
    <t>Potrubí z trub polypropylenových připojovací DN 50</t>
  </si>
  <si>
    <t>-1488883914</t>
  </si>
  <si>
    <t>169</t>
  </si>
  <si>
    <t>721174044</t>
  </si>
  <si>
    <t>Potrubí z trub polypropylenových připojovací DN 75</t>
  </si>
  <si>
    <t>513512899</t>
  </si>
  <si>
    <t>170</t>
  </si>
  <si>
    <t>721174045</t>
  </si>
  <si>
    <t>Potrubí z trub polypropylenových připojovací DN 110</t>
  </si>
  <si>
    <t>-1314512316</t>
  </si>
  <si>
    <t>171</t>
  </si>
  <si>
    <t>721174056</t>
  </si>
  <si>
    <t>Potrubí z trub polypropylenových dešťové DN 125</t>
  </si>
  <si>
    <t>-2118974988</t>
  </si>
  <si>
    <t>173</t>
  </si>
  <si>
    <t>OSM.113600</t>
  </si>
  <si>
    <t>HTRE čistící tvarovka DN 75</t>
  </si>
  <si>
    <t>1196026289</t>
  </si>
  <si>
    <t>174</t>
  </si>
  <si>
    <t>OSM.115600</t>
  </si>
  <si>
    <t>HTRE čistící tvarovka DN110</t>
  </si>
  <si>
    <t>-1342592447</t>
  </si>
  <si>
    <t>24</t>
  </si>
  <si>
    <t>721194104</t>
  </si>
  <si>
    <t>Vyměření přípojek na potrubí vyvedení a upevnění odpadních výpustek DN 40</t>
  </si>
  <si>
    <t>-772498820</t>
  </si>
  <si>
    <t>25</t>
  </si>
  <si>
    <t>721194105</t>
  </si>
  <si>
    <t>Vyměření přípojek na potrubí vyvedení a upevnění odpadních výpustek DN 50</t>
  </si>
  <si>
    <t>-1502203586</t>
  </si>
  <si>
    <t>26</t>
  </si>
  <si>
    <t>721194109</t>
  </si>
  <si>
    <t>Vyměření přípojek na potrubí vyvedení a upevnění odpadních výpustek DN 100</t>
  </si>
  <si>
    <t>-1628952341</t>
  </si>
  <si>
    <t>12</t>
  </si>
  <si>
    <t>721210812</t>
  </si>
  <si>
    <t xml:space="preserve">Demontáž kanalizačního příslušenství  vpustí podlahových z kyselinovzdorné kameniny DN 70</t>
  </si>
  <si>
    <t>1548151972</t>
  </si>
  <si>
    <t>13</t>
  </si>
  <si>
    <t>721210813.R</t>
  </si>
  <si>
    <t>Demontáž ventilační hlavice</t>
  </si>
  <si>
    <t>-1964729881</t>
  </si>
  <si>
    <t>176</t>
  </si>
  <si>
    <t>721210823</t>
  </si>
  <si>
    <t xml:space="preserve">Demontáž kanalizačního příslušenství  střešních vtoků DN 125</t>
  </si>
  <si>
    <t>106891426</t>
  </si>
  <si>
    <t>27</t>
  </si>
  <si>
    <t>721211911</t>
  </si>
  <si>
    <t>Podlahové vpusti montáž podlahových vpustí DN 40/50</t>
  </si>
  <si>
    <t>-2030582776</t>
  </si>
  <si>
    <t>28</t>
  </si>
  <si>
    <t>55161770.R</t>
  </si>
  <si>
    <t>vpusť podlahová nerezová s bočním odtokem DN50</t>
  </si>
  <si>
    <t>1826534517</t>
  </si>
  <si>
    <t>30</t>
  </si>
  <si>
    <t>721273152</t>
  </si>
  <si>
    <t>Ventilační hlavice z polypropylenu (PP) DN 75</t>
  </si>
  <si>
    <t>440690999</t>
  </si>
  <si>
    <t>31</t>
  </si>
  <si>
    <t>721273153</t>
  </si>
  <si>
    <t>Ventilační hlavice z polypropylenu (PP) DN 110</t>
  </si>
  <si>
    <t>-1928635807</t>
  </si>
  <si>
    <t>721274122R</t>
  </si>
  <si>
    <t>Přivzdušňovací ventil vnitřní odpadních potrubí DN 50/75 - podomítková verze</t>
  </si>
  <si>
    <t>1534697244</t>
  </si>
  <si>
    <t>Poznámka k položce:_x000d_
- kompletní se stavební ochrannou zátkou a krytem</t>
  </si>
  <si>
    <t>14</t>
  </si>
  <si>
    <t>721290824</t>
  </si>
  <si>
    <t xml:space="preserve">Vnitrostaveništní přemístění vybouraných (demontovaných) hmot  vnitřní kanalizace vodorovně do 100 m v objektech výšky přes 24 do 36 m</t>
  </si>
  <si>
    <t>t</t>
  </si>
  <si>
    <t>144156887</t>
  </si>
  <si>
    <t>29</t>
  </si>
  <si>
    <t>56231106</t>
  </si>
  <si>
    <t>vtok střešní svislý s manžetou pro asfaltovou hydroizolaci plochých střech DN 125</t>
  </si>
  <si>
    <t>2067034066</t>
  </si>
  <si>
    <t>33</t>
  </si>
  <si>
    <t>Kondenz 01</t>
  </si>
  <si>
    <t xml:space="preserve">Zápachová uzávěrka podomítková plastová pro odvod kondenzátu s přídavnou mechanickou uzávěrkou. </t>
  </si>
  <si>
    <t>362845296</t>
  </si>
  <si>
    <t>Poznámka k položce:_x000d_
- připojovací potrubí s vnějším rozměrem DN20-32 mm a minimálním průběžným vnitřním DN18_x000d_
- odtok DN32_x000d_
- těsnost proti zápachu i bez vody v zápachové uzávěrce, vyjímatelná kazeta se zápachovou uzávěrkou pro inspekci ( například HL138, Alcaplast AKS4 .......)</t>
  </si>
  <si>
    <t>38</t>
  </si>
  <si>
    <t>721290111</t>
  </si>
  <si>
    <t xml:space="preserve">Zkouška těsnosti kanalizace  v objektech vodou do DN 125</t>
  </si>
  <si>
    <t>-717398057</t>
  </si>
  <si>
    <t>39</t>
  </si>
  <si>
    <t>998721204</t>
  </si>
  <si>
    <t xml:space="preserve">Přesun hmot pro vnitřní kanalizace  stanovený procentní sazbou (%) z ceny vodorovná dopravní vzdálenost do 50 m v objektech výšky přes 24 do 36 m</t>
  </si>
  <si>
    <t>-486352581</t>
  </si>
  <si>
    <t>722</t>
  </si>
  <si>
    <t>Zdravotechnika - vnitřní vodovod</t>
  </si>
  <si>
    <t>56</t>
  </si>
  <si>
    <t>45820001R</t>
  </si>
  <si>
    <t>kotevní prvky pro potrubí vodovodu pod stropem, po stěně</t>
  </si>
  <si>
    <t>-1639981102</t>
  </si>
  <si>
    <t>Poznámka k položce:_x000d_
- cena za dodávku kompletního úchytného, závěsného a kotevního materiálu</t>
  </si>
  <si>
    <t>175</t>
  </si>
  <si>
    <t>722130233</t>
  </si>
  <si>
    <t xml:space="preserve">Potrubí z ocelových trubek pozinkovaných  závitových svařovaných běžných DN 25</t>
  </si>
  <si>
    <t>77799414</t>
  </si>
  <si>
    <t>146</t>
  </si>
  <si>
    <t>722254116.R</t>
  </si>
  <si>
    <t>Demontáž hydrantové skříně vnitřní s výzbrojí C 52 (polyesterová hadice)</t>
  </si>
  <si>
    <t>soubor</t>
  </si>
  <si>
    <t>-682386086</t>
  </si>
  <si>
    <t>40</t>
  </si>
  <si>
    <t>722130801.R</t>
  </si>
  <si>
    <t>Demontáž potrubí z ocelových trubek nerezových svařovaných do DN 25</t>
  </si>
  <si>
    <t>-1630573651</t>
  </si>
  <si>
    <t>41</t>
  </si>
  <si>
    <t>722130802.R</t>
  </si>
  <si>
    <t>Demontáž potrubí z ocelových trubek nerezových svařovaných přes 25 do DN 40</t>
  </si>
  <si>
    <t>977725147</t>
  </si>
  <si>
    <t>142</t>
  </si>
  <si>
    <t>722130803</t>
  </si>
  <si>
    <t xml:space="preserve">Demontáž potrubí z ocelových trubek pozinkovaných  závitových přes 40 do DN 50</t>
  </si>
  <si>
    <t>-66317031</t>
  </si>
  <si>
    <t>143</t>
  </si>
  <si>
    <t>722131936</t>
  </si>
  <si>
    <t>Opravy vodovodního potrubí z ocelových trubek pozinkovaných závitových propojení dosavadního potrubí DN 50</t>
  </si>
  <si>
    <t>-1884043064</t>
  </si>
  <si>
    <t>150</t>
  </si>
  <si>
    <t>722174022</t>
  </si>
  <si>
    <t>Potrubí z plastových trubek z polypropylenu (PPR) svařovaných polyfuzně PN 20 (SDR 6) D 20 x 3,4</t>
  </si>
  <si>
    <t>-1812438291</t>
  </si>
  <si>
    <t>151</t>
  </si>
  <si>
    <t>722174023</t>
  </si>
  <si>
    <t>Potrubí z plastových trubek z polypropylenu (PPR) svařovaných polyfuzně PN 20 (SDR 6) D 25 x 4,2</t>
  </si>
  <si>
    <t>1587022118</t>
  </si>
  <si>
    <t>152</t>
  </si>
  <si>
    <t>722174024</t>
  </si>
  <si>
    <t>Potrubí z plastových trubek z polypropylenu (PPR) svařovaných polyfuzně PN 20 (SDR 6) D 32 x 5,4</t>
  </si>
  <si>
    <t>-582433279</t>
  </si>
  <si>
    <t>153</t>
  </si>
  <si>
    <t>722174025</t>
  </si>
  <si>
    <t>Potrubí z plastových trubek z polypropylenu (PPR) svařovaných polyfuzně PN 20 (SDR 6) D 40 x 6,7</t>
  </si>
  <si>
    <t>467422571</t>
  </si>
  <si>
    <t>52</t>
  </si>
  <si>
    <t>722140102.svarovane</t>
  </si>
  <si>
    <t>Potrubí vodovodní ocelové z ušlechtilé oceli spojované svařováním v ochranné atmosféře DN 15</t>
  </si>
  <si>
    <t>30775262</t>
  </si>
  <si>
    <t xml:space="preserve">Poznámka k položce:_x000d_
- rozvod teplé vody a cirkulace teplé vody_x000d_
- svařováno v ochranné atmosféře_x000d_
- materiál CrNiMo ocel 1.4404_x000d_
</t>
  </si>
  <si>
    <t>53</t>
  </si>
  <si>
    <t>722140103.svarovane</t>
  </si>
  <si>
    <t>Potrubí vodovodní ocelové z ušlechtilé oceli spojované svařováním v ochranné atmosféře DN 20</t>
  </si>
  <si>
    <t>1564672990</t>
  </si>
  <si>
    <t>Poznámka k položce:_x000d_
- rozvod teplé vody a cirkulace teplé vody_x000d_
- svařováno v ochranné atmosféře_x000d_
- materiál CrNiMo ocel 1.4404</t>
  </si>
  <si>
    <t>54</t>
  </si>
  <si>
    <t>722140104.svarovane</t>
  </si>
  <si>
    <t>Potrubí vodovodní ocelové z ušlechtilé oceli spojované svařováním v ochranné atmosféře DN 25</t>
  </si>
  <si>
    <t>-195110092</t>
  </si>
  <si>
    <t>55</t>
  </si>
  <si>
    <t>722140105.svarovane</t>
  </si>
  <si>
    <t>Potrubí vodovodní ocelové z ušlechtilé oceli spojované svařováním v ochranné atmosféře DN 32</t>
  </si>
  <si>
    <t>-427143272</t>
  </si>
  <si>
    <t>42</t>
  </si>
  <si>
    <t>722170801</t>
  </si>
  <si>
    <t xml:space="preserve">Demontáž rozvodů vody z plastů  do Ø 25 mm</t>
  </si>
  <si>
    <t>-360480753</t>
  </si>
  <si>
    <t>43</t>
  </si>
  <si>
    <t>722170804</t>
  </si>
  <si>
    <t xml:space="preserve">Demontáž rozvodů vody z plastů  přes 25 do Ø 50 mm</t>
  </si>
  <si>
    <t>1583964533</t>
  </si>
  <si>
    <t>57</t>
  </si>
  <si>
    <t>722181221</t>
  </si>
  <si>
    <t xml:space="preserve">Ochrana potrubí  termoizolačními trubicemi z pěnového polyetylenu PE přilepenými v příčných a podélných spojích, tloušťky izolace přes 6 do 9 mm, vnitřního průměru izolace DN do 22 mm</t>
  </si>
  <si>
    <t>1648333467</t>
  </si>
  <si>
    <t>58</t>
  </si>
  <si>
    <t>722181222</t>
  </si>
  <si>
    <t xml:space="preserve">Ochrana potrubí  termoizolačními trubicemi z pěnového polyetylenu PE přilepenými v příčných a podélných spojích, tloušťky izolace přes 6 do 9 mm, vnitřního průměru izolace DN přes 22 do 45 mm</t>
  </si>
  <si>
    <t>-590443428</t>
  </si>
  <si>
    <t>59</t>
  </si>
  <si>
    <t>722181251</t>
  </si>
  <si>
    <t xml:space="preserve">Ochrana potrubí  termoizolačními trubicemi z pěnového polyetylenu PE přilepenými v příčných a podélných spojích, tloušťky izolace přes 20 do 25 mm, vnitřního průměru izolace DN do 22 mm</t>
  </si>
  <si>
    <t>1804731110</t>
  </si>
  <si>
    <t>60</t>
  </si>
  <si>
    <t>722181252</t>
  </si>
  <si>
    <t xml:space="preserve">Ochrana potrubí  termoizolačními trubicemi z pěnového polyetylenu PE přilepenými v příčných a podélných spojích, tloušťky izolace přes 20 do 25 mm, vnitřního průměru izolace DN přes 22 do 45 mm</t>
  </si>
  <si>
    <t>393443972</t>
  </si>
  <si>
    <t>154</t>
  </si>
  <si>
    <t>722182011</t>
  </si>
  <si>
    <t>Podpůrný žlab pro potrubí průměru D 20</t>
  </si>
  <si>
    <t>2041368247</t>
  </si>
  <si>
    <t>155</t>
  </si>
  <si>
    <t>722182012</t>
  </si>
  <si>
    <t>Podpůrný žlab pro potrubí průměru D 25</t>
  </si>
  <si>
    <t>507179037</t>
  </si>
  <si>
    <t>156</t>
  </si>
  <si>
    <t>722182013</t>
  </si>
  <si>
    <t>Podpůrný žlab pro potrubí průměru D 32</t>
  </si>
  <si>
    <t>-1625236748</t>
  </si>
  <si>
    <t>157</t>
  </si>
  <si>
    <t>722182014</t>
  </si>
  <si>
    <t>Podpůrný žlab pro potrubí průměru D 40</t>
  </si>
  <si>
    <t>-1759940958</t>
  </si>
  <si>
    <t>44</t>
  </si>
  <si>
    <t>722181812.R</t>
  </si>
  <si>
    <t>Demontáž tepelné izolaace do D 50</t>
  </si>
  <si>
    <t>-668413554</t>
  </si>
  <si>
    <t>71</t>
  </si>
  <si>
    <t>722190401</t>
  </si>
  <si>
    <t xml:space="preserve">Zřízení přípojek na potrubí  vyvedení a upevnění výpustek do DN 25</t>
  </si>
  <si>
    <t>-164492348</t>
  </si>
  <si>
    <t>77</t>
  </si>
  <si>
    <t>NER.svar.01</t>
  </si>
  <si>
    <t>Nerezová ocel přechodka s vnějším závitem, d=18 mm, G 1/2</t>
  </si>
  <si>
    <t>681592856</t>
  </si>
  <si>
    <t>78</t>
  </si>
  <si>
    <t>NER.svar.02</t>
  </si>
  <si>
    <t>Nerezová ocel přechodka s vnějším závitem, d=22 mm, G 3/4</t>
  </si>
  <si>
    <t>1724818855</t>
  </si>
  <si>
    <t>79</t>
  </si>
  <si>
    <t>NER.svar.03</t>
  </si>
  <si>
    <t>Nerezová ocel přechodka s vnějším závitem, d=28 mm, G 1</t>
  </si>
  <si>
    <t>-1928139052</t>
  </si>
  <si>
    <t>80</t>
  </si>
  <si>
    <t>NER.svar.04</t>
  </si>
  <si>
    <t>Nerezová ocel přechodka s vnějším závitem, d=35 mm, G 5/4</t>
  </si>
  <si>
    <t>1781152399</t>
  </si>
  <si>
    <t>81</t>
  </si>
  <si>
    <t>NER.svar.05</t>
  </si>
  <si>
    <t>Nerezová ocel přechodka s vnitřním závitem, d=18 mm, G 1/2</t>
  </si>
  <si>
    <t>-1143124164</t>
  </si>
  <si>
    <t>82</t>
  </si>
  <si>
    <t>NER.svar.06</t>
  </si>
  <si>
    <t xml:space="preserve">Nerezová ocel nástěnka 90°,  d=18 mm, G 1/2</t>
  </si>
  <si>
    <t>-241728268</t>
  </si>
  <si>
    <t>45</t>
  </si>
  <si>
    <t>722220861</t>
  </si>
  <si>
    <t xml:space="preserve">Demontáž armatur závitových  se dvěma závity do G 3/4</t>
  </si>
  <si>
    <t>506565962</t>
  </si>
  <si>
    <t>46</t>
  </si>
  <si>
    <t>722220862</t>
  </si>
  <si>
    <t xml:space="preserve">Demontáž armatur závitových  se dvěma závity přes 3/4 do G 5/4</t>
  </si>
  <si>
    <t>1124009406</t>
  </si>
  <si>
    <t>147</t>
  </si>
  <si>
    <t>722220231</t>
  </si>
  <si>
    <t>Armatury s jedním závitem přechodové tvarovky PPR, PN 20 (SDR 6) s kovovým závitem vnitřním přechodky dGK D 20 x G 1/2</t>
  </si>
  <si>
    <t>939131067</t>
  </si>
  <si>
    <t>148</t>
  </si>
  <si>
    <t>722220232</t>
  </si>
  <si>
    <t>Armatury s jedním závitem přechodové tvarovky PPR, PN 20 (SDR 6) s kovovým závitem vnitřním přechodky dGK D 25 x G 3/4</t>
  </si>
  <si>
    <t>-1257338774</t>
  </si>
  <si>
    <t>149</t>
  </si>
  <si>
    <t>722220234</t>
  </si>
  <si>
    <t>Armatury s jedním závitem přechodové tvarovky PPR, PN 20 (SDR 6) s kovovým závitem vnitřním přechodky dGK D 40 x G 5/4</t>
  </si>
  <si>
    <t>1878440543</t>
  </si>
  <si>
    <t>179</t>
  </si>
  <si>
    <t>722220233</t>
  </si>
  <si>
    <t>Armatury s jedním závitem přechodové tvarovky PPR, PN 20 (SDR 6) s kovovým závitem vnitřním přechodky dGK D 32 x G 1</t>
  </si>
  <si>
    <t>-1363121910</t>
  </si>
  <si>
    <t>159</t>
  </si>
  <si>
    <t>722220152</t>
  </si>
  <si>
    <t>Armatury s jedním závitem plastové (PPR) PN 20 (SDR 6) DN 20 x G 1/2</t>
  </si>
  <si>
    <t>-932335390</t>
  </si>
  <si>
    <t>181</t>
  </si>
  <si>
    <t>722232042.R</t>
  </si>
  <si>
    <t>Armatury se dvěma závity kulové kohouty PN 42 do 185 °C přímé vnitřní závit G 3/8, nerez</t>
  </si>
  <si>
    <t>-1024031079</t>
  </si>
  <si>
    <t>Poznámka k položce:_x000d_
- nerez AISI 316</t>
  </si>
  <si>
    <t>84</t>
  </si>
  <si>
    <t>722232043.R</t>
  </si>
  <si>
    <t>Armatury se dvěma závity kulové kohouty PN 42 do 185 °C přímé vnitřní závit G 1/2, nerez</t>
  </si>
  <si>
    <t>-1117413273</t>
  </si>
  <si>
    <t>86</t>
  </si>
  <si>
    <t>722232044.R</t>
  </si>
  <si>
    <t>Armatury se dvěma závity kulové kohouty PN 42 do 185 °C přímé vnitřní závit G 3/4, nerez</t>
  </si>
  <si>
    <t>-1498427273</t>
  </si>
  <si>
    <t>180</t>
  </si>
  <si>
    <t>722232045.R</t>
  </si>
  <si>
    <t>Armatury se dvěma závity kulové kohouty PN 42 do 185 °C přímé vnitřní závit G 1, nerez</t>
  </si>
  <si>
    <t>308495070</t>
  </si>
  <si>
    <t>83</t>
  </si>
  <si>
    <t>722239101</t>
  </si>
  <si>
    <t>Armatury se dvěma závity montáž vodovodních armatur se dvěma závity ostatních typů G 1/2</t>
  </si>
  <si>
    <t>-792554321</t>
  </si>
  <si>
    <t>85</t>
  </si>
  <si>
    <t>722239102</t>
  </si>
  <si>
    <t>Armatury se dvěma závity montáž vodovodních armatur se dvěma závity ostatních typů G 3/4</t>
  </si>
  <si>
    <t>-1843364551</t>
  </si>
  <si>
    <t>182</t>
  </si>
  <si>
    <t>722239103</t>
  </si>
  <si>
    <t>Armatury se dvěma závity montáž vodovodních armatur se dvěma závity ostatních typů G 1</t>
  </si>
  <si>
    <t>-784819989</t>
  </si>
  <si>
    <t>141</t>
  </si>
  <si>
    <t>722250133</t>
  </si>
  <si>
    <t xml:space="preserve">Požární příslušenství a armatury  hydrantový systém s tvarově stálou hadicí celoplechový D 25 x 30 m</t>
  </si>
  <si>
    <t>341364662</t>
  </si>
  <si>
    <t>47</t>
  </si>
  <si>
    <t>722290824</t>
  </si>
  <si>
    <t xml:space="preserve">Vnitrostaveništní přemístění vybouraných (demontovaných) hmot  vnitřní vodovod vodorovně do 100 m v objektech výšky přes 24 do 36 m</t>
  </si>
  <si>
    <t>368116834</t>
  </si>
  <si>
    <t>87</t>
  </si>
  <si>
    <t>722290226</t>
  </si>
  <si>
    <t xml:space="preserve">Zkoušky, proplach a desinfekce vodovodního potrubí  zkoušky těsnosti vodovodního potrubí závitového do DN 50</t>
  </si>
  <si>
    <t>-1715870961</t>
  </si>
  <si>
    <t>88</t>
  </si>
  <si>
    <t>722290234</t>
  </si>
  <si>
    <t xml:space="preserve">Zkoušky, proplach a desinfekce vodovodního potrubí  proplach a desinfekce vodovodního potrubí do DN 80</t>
  </si>
  <si>
    <t>523886679</t>
  </si>
  <si>
    <t>89</t>
  </si>
  <si>
    <t>998722204</t>
  </si>
  <si>
    <t xml:space="preserve">Přesun hmot pro vnitřní vodovod  stanovený procentní sazbou (%) z ceny vodorovná dopravní vzdálenost do 50 m v objektech výšky přes 24 do 36 m</t>
  </si>
  <si>
    <t>-414553409</t>
  </si>
  <si>
    <t>725</t>
  </si>
  <si>
    <t>Zdravotechnika - zařizovací předměty</t>
  </si>
  <si>
    <t>90</t>
  </si>
  <si>
    <t>725110814</t>
  </si>
  <si>
    <t xml:space="preserve">Demontáž klozetů  odsávacích nebo kombinačních</t>
  </si>
  <si>
    <t>-447180119</t>
  </si>
  <si>
    <t>97</t>
  </si>
  <si>
    <t>725112022</t>
  </si>
  <si>
    <t>Zařízení záchodů klozety keramické závěsné na nosné stěny s hlubokým splachováním odpad vodorovný</t>
  </si>
  <si>
    <t>1034171729</t>
  </si>
  <si>
    <t>91</t>
  </si>
  <si>
    <t>725210821</t>
  </si>
  <si>
    <t xml:space="preserve">Demontáž umyvadel  bez výtokových armatur umyvadel</t>
  </si>
  <si>
    <t>868829685</t>
  </si>
  <si>
    <t>98</t>
  </si>
  <si>
    <t>725211602</t>
  </si>
  <si>
    <t>Umyvadla keramická bílá bez výtokových armatur připevněná na stěnu šrouby bez sloupu nebo krytu na sifon 550 mm</t>
  </si>
  <si>
    <t>-1319154131</t>
  </si>
  <si>
    <t>92</t>
  </si>
  <si>
    <t>725240811</t>
  </si>
  <si>
    <t xml:space="preserve">Demontáž sprchových kabin a vaniček  bez výtokových armatur kabin</t>
  </si>
  <si>
    <t>-557271890</t>
  </si>
  <si>
    <t>93</t>
  </si>
  <si>
    <t>725240812</t>
  </si>
  <si>
    <t xml:space="preserve">Demontáž sprchových kabin a vaniček  bez výtokových armatur vaniček</t>
  </si>
  <si>
    <t>-470133738</t>
  </si>
  <si>
    <t>161</t>
  </si>
  <si>
    <t>725241513</t>
  </si>
  <si>
    <t>Sprchové vaničky keramické čtvercové 900x900 mm</t>
  </si>
  <si>
    <t>-181099348</t>
  </si>
  <si>
    <t>162</t>
  </si>
  <si>
    <t>725244653</t>
  </si>
  <si>
    <t>Sprchové dveře a zástěny zástěny sprchové rohové čtvercové/obdélníkové polorámové skleněné tl. 6 mm dveře otvíravé dvoukřídlové, vstup z rohu, na vaničku 900x900 mm</t>
  </si>
  <si>
    <t>716026981</t>
  </si>
  <si>
    <t>94</t>
  </si>
  <si>
    <t>725310823</t>
  </si>
  <si>
    <t xml:space="preserve">Demontáž dřezů jednodílných  bez výtokových armatur vestavěných v kuchyňských sestavách</t>
  </si>
  <si>
    <t>-983421296</t>
  </si>
  <si>
    <t>95</t>
  </si>
  <si>
    <t>725320822</t>
  </si>
  <si>
    <t xml:space="preserve">Demontáž dřezů dvojitých  bez výtokových armatur vestavěných v kuchyňských sestavách</t>
  </si>
  <si>
    <t>-1351704917</t>
  </si>
  <si>
    <t>96</t>
  </si>
  <si>
    <t>725330820</t>
  </si>
  <si>
    <t xml:space="preserve">Demontáž výlevek  bez výtokových armatur a bez nádrže a splachovacího potrubí diturvitových</t>
  </si>
  <si>
    <t>-1605280796</t>
  </si>
  <si>
    <t>103</t>
  </si>
  <si>
    <t>725339111</t>
  </si>
  <si>
    <t>Výlevky montáž výlevky</t>
  </si>
  <si>
    <t>718391937</t>
  </si>
  <si>
    <t>104</t>
  </si>
  <si>
    <t>64271101.R</t>
  </si>
  <si>
    <t xml:space="preserve">výlevka keramická bílá závěsná s plastovou mřížkou_x000d_
</t>
  </si>
  <si>
    <t>1735273090</t>
  </si>
  <si>
    <t>105</t>
  </si>
  <si>
    <t>725813111</t>
  </si>
  <si>
    <t>Ventily rohové bez připojovací trubičky nebo flexi hadičky G 1/2</t>
  </si>
  <si>
    <t>-1226290128</t>
  </si>
  <si>
    <t>107</t>
  </si>
  <si>
    <t>55190003</t>
  </si>
  <si>
    <t>flexi hadice ohebná sanitární D 9x13mm FF 1/2" 500mm</t>
  </si>
  <si>
    <t>-2085752606</t>
  </si>
  <si>
    <t>106</t>
  </si>
  <si>
    <t>725813112</t>
  </si>
  <si>
    <t>Ventily rohové bez připojovací trubičky nebo flexi hadičky pračkové G 3/4</t>
  </si>
  <si>
    <t>1021642152</t>
  </si>
  <si>
    <t>122</t>
  </si>
  <si>
    <t>725820801</t>
  </si>
  <si>
    <t xml:space="preserve">Demontáž baterií  nástěnných do G 3/4</t>
  </si>
  <si>
    <t>-214373340</t>
  </si>
  <si>
    <t>108</t>
  </si>
  <si>
    <t>725821315</t>
  </si>
  <si>
    <t>Baterie dřezové nástěnné pákové s otáčivým plochým ústím a délkou ramínka 200 mm</t>
  </si>
  <si>
    <t>1366466220</t>
  </si>
  <si>
    <t>109</t>
  </si>
  <si>
    <t>725821316</t>
  </si>
  <si>
    <t>Baterie dřezové nástěnné pákové s otáčivým plochým ústím a délkou ramínka 300 mm</t>
  </si>
  <si>
    <t>-1773081304</t>
  </si>
  <si>
    <t>123</t>
  </si>
  <si>
    <t>725840850</t>
  </si>
  <si>
    <t xml:space="preserve">Demontáž baterií sprchových  diferenciálních do G 3/4 x 1</t>
  </si>
  <si>
    <t>-1976406683</t>
  </si>
  <si>
    <t>110</t>
  </si>
  <si>
    <t>725841312</t>
  </si>
  <si>
    <t>Baterie sprchové nástěnné pákové</t>
  </si>
  <si>
    <t>-1333567974</t>
  </si>
  <si>
    <t>111</t>
  </si>
  <si>
    <t>55145002</t>
  </si>
  <si>
    <t>kompletní sprchový set 050/1,0</t>
  </si>
  <si>
    <t>sada</t>
  </si>
  <si>
    <t>-1460623269</t>
  </si>
  <si>
    <t>112</t>
  </si>
  <si>
    <t>725851315</t>
  </si>
  <si>
    <t>Ventily odpadní pro zařizovací předměty dřezové s přepadem G 6/4</t>
  </si>
  <si>
    <t>-1101752887</t>
  </si>
  <si>
    <t>178</t>
  </si>
  <si>
    <t>725851317</t>
  </si>
  <si>
    <t>Ventily odpadní pro zařizovací předměty dřezové s přepadem G 6/4 pro dvojdřez</t>
  </si>
  <si>
    <t>-357703023</t>
  </si>
  <si>
    <t>113</t>
  </si>
  <si>
    <t>725851325</t>
  </si>
  <si>
    <t>Ventily odpadní pro zařizovací předměty umyvadlové bez přepadu G 5/4</t>
  </si>
  <si>
    <t>-503050548</t>
  </si>
  <si>
    <t>117</t>
  </si>
  <si>
    <t>725859102</t>
  </si>
  <si>
    <t>Ventily odpadní pro zařizovací předměty montáž ventilů přes 32 do DN 50</t>
  </si>
  <si>
    <t>-2027781855</t>
  </si>
  <si>
    <t>124</t>
  </si>
  <si>
    <t>725860811</t>
  </si>
  <si>
    <t xml:space="preserve">Demontáž zápachových uzávěrek pro zařizovací předměty  jednoduchých</t>
  </si>
  <si>
    <t>1511217745</t>
  </si>
  <si>
    <t>125</t>
  </si>
  <si>
    <t>725860812</t>
  </si>
  <si>
    <t xml:space="preserve">Demontáž zápachových uzávěrek pro zařizovací předměty  dvojitých</t>
  </si>
  <si>
    <t>1257549629</t>
  </si>
  <si>
    <t>114</t>
  </si>
  <si>
    <t>725861102</t>
  </si>
  <si>
    <t>Zápachové uzávěrky zařizovacích předmětů pro umyvadla DN 40</t>
  </si>
  <si>
    <t>-1728545329</t>
  </si>
  <si>
    <t>115</t>
  </si>
  <si>
    <t>725861311</t>
  </si>
  <si>
    <t>Zápachové uzávěrky zařizovacích předmětů pro umyvadla s přípojkou pro pračku nebo myčku DN 40</t>
  </si>
  <si>
    <t>-1957854368</t>
  </si>
  <si>
    <t>116</t>
  </si>
  <si>
    <t>725862103</t>
  </si>
  <si>
    <t>Zápachové uzávěrky zařizovacích předmětů pro dřezy DN 40/50</t>
  </si>
  <si>
    <t>-921542605</t>
  </si>
  <si>
    <t>177</t>
  </si>
  <si>
    <t>725862123</t>
  </si>
  <si>
    <t>Zápachové uzávěrky zařizovacích předmětů pro dvojdřezy s přípojkou pro pračku nebo myčku DN 40/50</t>
  </si>
  <si>
    <t>389332032</t>
  </si>
  <si>
    <t>118</t>
  </si>
  <si>
    <t>725865312</t>
  </si>
  <si>
    <t>Zápachové uzávěrky zařizovacích předmětů pro vany sprchových koutů s kulovým kloubem na odtoku DN 40/50 a odpadním ventilem</t>
  </si>
  <si>
    <t>-2075518520</t>
  </si>
  <si>
    <t>119</t>
  </si>
  <si>
    <t>725869101</t>
  </si>
  <si>
    <t>Zápachové uzávěrky zařizovacích předmětů montáž zápachových uzávěrek umyvadlových do DN 40</t>
  </si>
  <si>
    <t>-1803531669</t>
  </si>
  <si>
    <t>120</t>
  </si>
  <si>
    <t>725869204</t>
  </si>
  <si>
    <t>Zápachové uzávěrky zařizovacích předmětů montáž zápachových uzávěrek dřezových jednodílných DN 50</t>
  </si>
  <si>
    <t>780215415</t>
  </si>
  <si>
    <t>126</t>
  </si>
  <si>
    <t>725590814</t>
  </si>
  <si>
    <t xml:space="preserve">Vnitrostaveništní přemístění vybouraných (demontovaných) hmot  zařizovacích předmětů vodorovně do 100 m v objektech výšky přes 24 do 36 m</t>
  </si>
  <si>
    <t>531506548</t>
  </si>
  <si>
    <t>121</t>
  </si>
  <si>
    <t>998725204</t>
  </si>
  <si>
    <t xml:space="preserve">Přesun hmot pro zařizovací předměty  stanovený procentní sazbou (%) z ceny vodorovná dopravní vzdálenost do 50 m v objektech výšky přes 24 do 36 m</t>
  </si>
  <si>
    <t>139527235</t>
  </si>
  <si>
    <t>726</t>
  </si>
  <si>
    <t>Zdravotechnika - předstěnové instalace</t>
  </si>
  <si>
    <t>127</t>
  </si>
  <si>
    <t>726131001.R</t>
  </si>
  <si>
    <t>Předstěnové instalační systémy do lehkých stěn s kovovou konstrukcí pro umyvadla stavební výšky do 1120 mm s nástěnnou baterií</t>
  </si>
  <si>
    <t>-1666434321</t>
  </si>
  <si>
    <t>128</t>
  </si>
  <si>
    <t>726131031.R</t>
  </si>
  <si>
    <t xml:space="preserve">Předstěnové instalační systémy do lehkých stěn s kovovou konstrukcí pro prvek příčného nosníku pro nástěnnou armaturu </t>
  </si>
  <si>
    <t>1597688421</t>
  </si>
  <si>
    <t>129</t>
  </si>
  <si>
    <t>726131041</t>
  </si>
  <si>
    <t>Předstěnové instalační systémy do lehkých stěn s kovovou konstrukcí pro závěsné klozety ovládání zepředu, stavební výšky 1120 mm</t>
  </si>
  <si>
    <t>1623963396</t>
  </si>
  <si>
    <t>130</t>
  </si>
  <si>
    <t>726131041.R</t>
  </si>
  <si>
    <t>Předstěnové instalační systémy do lehkých stěn s kovovou konstrukcí pro závěsné výlevky ovládání zepředu, stavební výšky 1750 mm</t>
  </si>
  <si>
    <t>-159753585</t>
  </si>
  <si>
    <t>131</t>
  </si>
  <si>
    <t>726191001</t>
  </si>
  <si>
    <t xml:space="preserve">Ostatní příslušenství instalačních systémů  zvukoizolační souprava pro WC a bidet</t>
  </si>
  <si>
    <t>-765141510</t>
  </si>
  <si>
    <t>132</t>
  </si>
  <si>
    <t>55281800</t>
  </si>
  <si>
    <t>tlačítko pro ovládání WC zepředu dvě vody bílé 246x164mm</t>
  </si>
  <si>
    <t>1706477568</t>
  </si>
  <si>
    <t>133</t>
  </si>
  <si>
    <t>998726214</t>
  </si>
  <si>
    <t xml:space="preserve">Přesun hmot pro instalační prefabrikáty  stanovený procentní sazbou (%) z ceny vodorovná dopravní vzdálenost do 50 m v objektech výšky přes 24 do 36 m</t>
  </si>
  <si>
    <t>1359872889</t>
  </si>
  <si>
    <t>727</t>
  </si>
  <si>
    <t>Zdravotechnika - požární ochrana</t>
  </si>
  <si>
    <t>134</t>
  </si>
  <si>
    <t>727121101</t>
  </si>
  <si>
    <t>Protipožární ochranné manžety z jedné strany dělící konstrukce požární odolnost EI 90 D 32</t>
  </si>
  <si>
    <t>1355961099</t>
  </si>
  <si>
    <t>135</t>
  </si>
  <si>
    <t>727121102</t>
  </si>
  <si>
    <t>Protipožární ochranné manžety z jedné strany dělící konstrukce požární odolnost EI 90 D 40</t>
  </si>
  <si>
    <t>873550970</t>
  </si>
  <si>
    <t>136</t>
  </si>
  <si>
    <t>727121105</t>
  </si>
  <si>
    <t>Protipožární ochranné manžety z jedné strany dělící konstrukce požární odolnost EI 90 D 75</t>
  </si>
  <si>
    <t>1127762286</t>
  </si>
  <si>
    <t>137</t>
  </si>
  <si>
    <t>727121107</t>
  </si>
  <si>
    <t>Protipožární ochranné manžety z jedné strany dělící konstrukce požární odolnost EI 90 D 110</t>
  </si>
  <si>
    <t>-1066250863</t>
  </si>
  <si>
    <t>160</t>
  </si>
  <si>
    <t>727121108</t>
  </si>
  <si>
    <t>Protipožární ochranné manžety z jedné strany dělící konstrukce požární odolnost EI 90 D 125</t>
  </si>
  <si>
    <t>-769179535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</si>
</sst>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NSP_Karvina_uprava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NsP Karviná Výstavba operačních sálů a dospávacího pokoje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15. 5. 2020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'D.1.4 - ZDRAVOTNĚ TECHNIC...'!J30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'D.1.4 - ZDRAVOTNĚ TECHNIC...'!P125</f>
        <v>0</v>
      </c>
      <c r="AV95" s="125">
        <f>'D.1.4 - ZDRAVOTNĚ TECHNIC...'!J33</f>
        <v>0</v>
      </c>
      <c r="AW95" s="125">
        <f>'D.1.4 - ZDRAVOTNĚ TECHNIC...'!J34</f>
        <v>0</v>
      </c>
      <c r="AX95" s="125">
        <f>'D.1.4 - ZDRAVOTNĚ TECHNIC...'!J35</f>
        <v>0</v>
      </c>
      <c r="AY95" s="125">
        <f>'D.1.4 - ZDRAVOTNĚ TECHNIC...'!J36</f>
        <v>0</v>
      </c>
      <c r="AZ95" s="125">
        <f>'D.1.4 - ZDRAVOTNĚ TECHNIC...'!F33</f>
        <v>0</v>
      </c>
      <c r="BA95" s="125">
        <f>'D.1.4 - ZDRAVOTNĚ TECHNIC...'!F34</f>
        <v>0</v>
      </c>
      <c r="BB95" s="125">
        <f>'D.1.4 - ZDRAVOTNĚ TECHNIC...'!F35</f>
        <v>0</v>
      </c>
      <c r="BC95" s="125">
        <f>'D.1.4 - ZDRAVOTNĚ TECHNIC...'!F36</f>
        <v>0</v>
      </c>
      <c r="BD95" s="127">
        <f>'D.1.4 - ZDRAVOTNĚ TECHNIC...'!F37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42i3/1VUs4ZUo2oIv8lgnCI5PgMm8fCJQM/ZBuiXWqQRFRu9NHVeKvd37dJtNjdAwNThlrw5zD8G3qC0mGKsEg==" hashValue="U81yFXkBHOTrwWyK1GP8EjJ1NBm1DotdpnHrbX1uDxrSAMpT7x2hecLU7BoNhqI3brhxpYAuCcauq0ajfJYGx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4 - ZDRAVOTNĚ TECHNIC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7"/>
      <c r="AT3" s="14" t="s">
        <v>83</v>
      </c>
    </row>
    <row r="4" s="1" customFormat="1" ht="24.96" customHeight="1">
      <c r="B4" s="17"/>
      <c r="D4" s="133" t="s">
        <v>84</v>
      </c>
      <c r="I4" s="129"/>
      <c r="L4" s="17"/>
      <c r="M4" s="134" t="s">
        <v>10</v>
      </c>
      <c r="AT4" s="14" t="s">
        <v>4</v>
      </c>
    </row>
    <row r="5" s="1" customFormat="1" ht="6.96" customHeight="1">
      <c r="B5" s="17"/>
      <c r="I5" s="129"/>
      <c r="L5" s="17"/>
    </row>
    <row r="6" s="1" customFormat="1" ht="12" customHeight="1">
      <c r="B6" s="17"/>
      <c r="D6" s="135" t="s">
        <v>16</v>
      </c>
      <c r="I6" s="129"/>
      <c r="L6" s="17"/>
    </row>
    <row r="7" s="1" customFormat="1" ht="16.5" customHeight="1">
      <c r="B7" s="17"/>
      <c r="E7" s="136" t="str">
        <f>'Rekapitulace stavby'!K6</f>
        <v>NsP Karviná Výstavba operačních sálů a dospávacího pokoje</v>
      </c>
      <c r="F7" s="135"/>
      <c r="G7" s="135"/>
      <c r="H7" s="135"/>
      <c r="I7" s="129"/>
      <c r="L7" s="17"/>
    </row>
    <row r="8" s="2" customFormat="1" ht="12" customHeight="1">
      <c r="A8" s="35"/>
      <c r="B8" s="41"/>
      <c r="C8" s="35"/>
      <c r="D8" s="135" t="s">
        <v>85</v>
      </c>
      <c r="E8" s="35"/>
      <c r="F8" s="35"/>
      <c r="G8" s="35"/>
      <c r="H8" s="35"/>
      <c r="I8" s="137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8" t="s">
        <v>86</v>
      </c>
      <c r="F9" s="35"/>
      <c r="G9" s="35"/>
      <c r="H9" s="35"/>
      <c r="I9" s="137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37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5" t="s">
        <v>18</v>
      </c>
      <c r="E11" s="35"/>
      <c r="F11" s="139" t="s">
        <v>1</v>
      </c>
      <c r="G11" s="35"/>
      <c r="H11" s="35"/>
      <c r="I11" s="140" t="s">
        <v>19</v>
      </c>
      <c r="J11" s="139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5" t="s">
        <v>20</v>
      </c>
      <c r="E12" s="35"/>
      <c r="F12" s="139" t="s">
        <v>21</v>
      </c>
      <c r="G12" s="35"/>
      <c r="H12" s="35"/>
      <c r="I12" s="140" t="s">
        <v>22</v>
      </c>
      <c r="J12" s="141" t="str">
        <f>'Rekapitulace stavby'!AN8</f>
        <v>15. 5. 2020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7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5" t="s">
        <v>24</v>
      </c>
      <c r="E14" s="35"/>
      <c r="F14" s="35"/>
      <c r="G14" s="35"/>
      <c r="H14" s="35"/>
      <c r="I14" s="140" t="s">
        <v>25</v>
      </c>
      <c r="J14" s="139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9" t="str">
        <f>IF('Rekapitulace stavby'!E11="","",'Rekapitulace stavby'!E11)</f>
        <v xml:space="preserve"> </v>
      </c>
      <c r="F15" s="35"/>
      <c r="G15" s="35"/>
      <c r="H15" s="35"/>
      <c r="I15" s="140" t="s">
        <v>26</v>
      </c>
      <c r="J15" s="139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7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5" t="s">
        <v>27</v>
      </c>
      <c r="E17" s="35"/>
      <c r="F17" s="35"/>
      <c r="G17" s="35"/>
      <c r="H17" s="35"/>
      <c r="I17" s="140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9"/>
      <c r="G18" s="139"/>
      <c r="H18" s="139"/>
      <c r="I18" s="140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7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5" t="s">
        <v>29</v>
      </c>
      <c r="E20" s="35"/>
      <c r="F20" s="35"/>
      <c r="G20" s="35"/>
      <c r="H20" s="35"/>
      <c r="I20" s="140" t="s">
        <v>25</v>
      </c>
      <c r="J20" s="139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9" t="str">
        <f>IF('Rekapitulace stavby'!E17="","",'Rekapitulace stavby'!E17)</f>
        <v xml:space="preserve"> </v>
      </c>
      <c r="F21" s="35"/>
      <c r="G21" s="35"/>
      <c r="H21" s="35"/>
      <c r="I21" s="140" t="s">
        <v>26</v>
      </c>
      <c r="J21" s="139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7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5" t="s">
        <v>31</v>
      </c>
      <c r="E23" s="35"/>
      <c r="F23" s="35"/>
      <c r="G23" s="35"/>
      <c r="H23" s="35"/>
      <c r="I23" s="140" t="s">
        <v>25</v>
      </c>
      <c r="J23" s="139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9" t="str">
        <f>IF('Rekapitulace stavby'!E20="","",'Rekapitulace stavby'!E20)</f>
        <v xml:space="preserve"> </v>
      </c>
      <c r="F24" s="35"/>
      <c r="G24" s="35"/>
      <c r="H24" s="35"/>
      <c r="I24" s="140" t="s">
        <v>26</v>
      </c>
      <c r="J24" s="139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7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5" t="s">
        <v>32</v>
      </c>
      <c r="E26" s="35"/>
      <c r="F26" s="35"/>
      <c r="G26" s="35"/>
      <c r="H26" s="35"/>
      <c r="I26" s="137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7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8"/>
      <c r="J29" s="147"/>
      <c r="K29" s="147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9" t="s">
        <v>33</v>
      </c>
      <c r="E30" s="35"/>
      <c r="F30" s="35"/>
      <c r="G30" s="35"/>
      <c r="H30" s="35"/>
      <c r="I30" s="137"/>
      <c r="J30" s="150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7"/>
      <c r="E31" s="147"/>
      <c r="F31" s="147"/>
      <c r="G31" s="147"/>
      <c r="H31" s="147"/>
      <c r="I31" s="148"/>
      <c r="J31" s="147"/>
      <c r="K31" s="147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1" t="s">
        <v>35</v>
      </c>
      <c r="G32" s="35"/>
      <c r="H32" s="35"/>
      <c r="I32" s="152" t="s">
        <v>34</v>
      </c>
      <c r="J32" s="151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3" t="s">
        <v>37</v>
      </c>
      <c r="E33" s="135" t="s">
        <v>38</v>
      </c>
      <c r="F33" s="154">
        <f>ROUND((SUM(BE125:BE302)),  2)</f>
        <v>0</v>
      </c>
      <c r="G33" s="35"/>
      <c r="H33" s="35"/>
      <c r="I33" s="155">
        <v>0.20999999999999999</v>
      </c>
      <c r="J33" s="154">
        <f>ROUND(((SUM(BE125:BE302))*I33),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5" t="s">
        <v>39</v>
      </c>
      <c r="F34" s="154">
        <f>ROUND((SUM(BF125:BF302)),  2)</f>
        <v>0</v>
      </c>
      <c r="G34" s="35"/>
      <c r="H34" s="35"/>
      <c r="I34" s="155">
        <v>0.14999999999999999</v>
      </c>
      <c r="J34" s="154">
        <f>ROUND(((SUM(BF125:BF302))*I34),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5" t="s">
        <v>40</v>
      </c>
      <c r="F35" s="154">
        <f>ROUND((SUM(BG125:BG302)),  2)</f>
        <v>0</v>
      </c>
      <c r="G35" s="35"/>
      <c r="H35" s="35"/>
      <c r="I35" s="155">
        <v>0.20999999999999999</v>
      </c>
      <c r="J35" s="154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5" t="s">
        <v>41</v>
      </c>
      <c r="F36" s="154">
        <f>ROUND((SUM(BH125:BH302)),  2)</f>
        <v>0</v>
      </c>
      <c r="G36" s="35"/>
      <c r="H36" s="35"/>
      <c r="I36" s="155">
        <v>0.14999999999999999</v>
      </c>
      <c r="J36" s="154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5" t="s">
        <v>42</v>
      </c>
      <c r="F37" s="154">
        <f>ROUND((SUM(BI125:BI302)),  2)</f>
        <v>0</v>
      </c>
      <c r="G37" s="35"/>
      <c r="H37" s="35"/>
      <c r="I37" s="155">
        <v>0</v>
      </c>
      <c r="J37" s="154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7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61"/>
      <c r="J39" s="162">
        <f>SUM(J30:J37)</f>
        <v>0</v>
      </c>
      <c r="K39" s="163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37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29"/>
      <c r="L41" s="17"/>
    </row>
    <row r="42" s="1" customFormat="1" ht="14.4" customHeight="1">
      <c r="B42" s="17"/>
      <c r="I42" s="129"/>
      <c r="L42" s="17"/>
    </row>
    <row r="43" s="1" customFormat="1" ht="14.4" customHeight="1">
      <c r="B43" s="17"/>
      <c r="I43" s="129"/>
      <c r="L43" s="17"/>
    </row>
    <row r="44" s="1" customFormat="1" ht="14.4" customHeight="1">
      <c r="B44" s="17"/>
      <c r="I44" s="129"/>
      <c r="L44" s="17"/>
    </row>
    <row r="45" s="1" customFormat="1" ht="14.4" customHeight="1">
      <c r="B45" s="17"/>
      <c r="I45" s="129"/>
      <c r="L45" s="17"/>
    </row>
    <row r="46" s="1" customFormat="1" ht="14.4" customHeight="1">
      <c r="B46" s="17"/>
      <c r="I46" s="129"/>
      <c r="L46" s="17"/>
    </row>
    <row r="47" s="1" customFormat="1" ht="14.4" customHeight="1">
      <c r="B47" s="17"/>
      <c r="I47" s="129"/>
      <c r="L47" s="17"/>
    </row>
    <row r="48" s="1" customFormat="1" ht="14.4" customHeight="1">
      <c r="B48" s="17"/>
      <c r="I48" s="129"/>
      <c r="L48" s="17"/>
    </row>
    <row r="49" s="1" customFormat="1" ht="14.4" customHeight="1">
      <c r="B49" s="17"/>
      <c r="I49" s="129"/>
      <c r="L49" s="17"/>
    </row>
    <row r="50" s="2" customFormat="1" ht="14.4" customHeight="1">
      <c r="B50" s="60"/>
      <c r="D50" s="164" t="s">
        <v>46</v>
      </c>
      <c r="E50" s="165"/>
      <c r="F50" s="165"/>
      <c r="G50" s="164" t="s">
        <v>47</v>
      </c>
      <c r="H50" s="165"/>
      <c r="I50" s="166"/>
      <c r="J50" s="165"/>
      <c r="K50" s="16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7" t="s">
        <v>48</v>
      </c>
      <c r="E61" s="168"/>
      <c r="F61" s="169" t="s">
        <v>49</v>
      </c>
      <c r="G61" s="167" t="s">
        <v>48</v>
      </c>
      <c r="H61" s="168"/>
      <c r="I61" s="170"/>
      <c r="J61" s="171" t="s">
        <v>49</v>
      </c>
      <c r="K61" s="168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4" t="s">
        <v>50</v>
      </c>
      <c r="E65" s="172"/>
      <c r="F65" s="172"/>
      <c r="G65" s="164" t="s">
        <v>51</v>
      </c>
      <c r="H65" s="172"/>
      <c r="I65" s="173"/>
      <c r="J65" s="172"/>
      <c r="K65" s="17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7" t="s">
        <v>48</v>
      </c>
      <c r="E76" s="168"/>
      <c r="F76" s="169" t="s">
        <v>49</v>
      </c>
      <c r="G76" s="167" t="s">
        <v>48</v>
      </c>
      <c r="H76" s="168"/>
      <c r="I76" s="170"/>
      <c r="J76" s="171" t="s">
        <v>49</v>
      </c>
      <c r="K76" s="168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4"/>
      <c r="C77" s="175"/>
      <c r="D77" s="175"/>
      <c r="E77" s="175"/>
      <c r="F77" s="175"/>
      <c r="G77" s="175"/>
      <c r="H77" s="175"/>
      <c r="I77" s="176"/>
      <c r="J77" s="175"/>
      <c r="K77" s="175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7"/>
      <c r="C81" s="178"/>
      <c r="D81" s="178"/>
      <c r="E81" s="178"/>
      <c r="F81" s="178"/>
      <c r="G81" s="178"/>
      <c r="H81" s="178"/>
      <c r="I81" s="179"/>
      <c r="J81" s="178"/>
      <c r="K81" s="178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87</v>
      </c>
      <c r="D82" s="37"/>
      <c r="E82" s="37"/>
      <c r="F82" s="37"/>
      <c r="G82" s="37"/>
      <c r="H82" s="37"/>
      <c r="I82" s="1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NsP Karviná Výstavba operačních sálů a dospávacího pokoje</v>
      </c>
      <c r="F85" s="29"/>
      <c r="G85" s="29"/>
      <c r="H85" s="29"/>
      <c r="I85" s="1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85</v>
      </c>
      <c r="D86" s="37"/>
      <c r="E86" s="37"/>
      <c r="F86" s="37"/>
      <c r="G86" s="37"/>
      <c r="H86" s="37"/>
      <c r="I86" s="1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D.1.4 - ZDRAVOTNĚ TECHNICKÉ INSTALACE</v>
      </c>
      <c r="F87" s="37"/>
      <c r="G87" s="37"/>
      <c r="H87" s="37"/>
      <c r="I87" s="1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140" t="s">
        <v>22</v>
      </c>
      <c r="J89" s="76" t="str">
        <f>IF(J12="","",J12)</f>
        <v>15. 5. 2020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140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140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88</v>
      </c>
      <c r="D94" s="182"/>
      <c r="E94" s="182"/>
      <c r="F94" s="182"/>
      <c r="G94" s="182"/>
      <c r="H94" s="182"/>
      <c r="I94" s="183"/>
      <c r="J94" s="184" t="s">
        <v>89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90</v>
      </c>
      <c r="D96" s="37"/>
      <c r="E96" s="37"/>
      <c r="F96" s="37"/>
      <c r="G96" s="37"/>
      <c r="H96" s="37"/>
      <c r="I96" s="1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91</v>
      </c>
    </row>
    <row r="97" s="9" customFormat="1" ht="24.96" customHeight="1">
      <c r="A97" s="9"/>
      <c r="B97" s="186"/>
      <c r="C97" s="187"/>
      <c r="D97" s="188" t="s">
        <v>92</v>
      </c>
      <c r="E97" s="189"/>
      <c r="F97" s="189"/>
      <c r="G97" s="189"/>
      <c r="H97" s="189"/>
      <c r="I97" s="190"/>
      <c r="J97" s="191">
        <f>J126</f>
        <v>0</v>
      </c>
      <c r="K97" s="187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94"/>
      <c r="D98" s="195" t="s">
        <v>93</v>
      </c>
      <c r="E98" s="196"/>
      <c r="F98" s="196"/>
      <c r="G98" s="196"/>
      <c r="H98" s="196"/>
      <c r="I98" s="197"/>
      <c r="J98" s="198">
        <f>J127</f>
        <v>0</v>
      </c>
      <c r="K98" s="19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6"/>
      <c r="C99" s="187"/>
      <c r="D99" s="188" t="s">
        <v>94</v>
      </c>
      <c r="E99" s="189"/>
      <c r="F99" s="189"/>
      <c r="G99" s="189"/>
      <c r="H99" s="189"/>
      <c r="I99" s="190"/>
      <c r="J99" s="191">
        <f>J130</f>
        <v>0</v>
      </c>
      <c r="K99" s="187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94"/>
      <c r="D100" s="195" t="s">
        <v>95</v>
      </c>
      <c r="E100" s="196"/>
      <c r="F100" s="196"/>
      <c r="G100" s="196"/>
      <c r="H100" s="196"/>
      <c r="I100" s="197"/>
      <c r="J100" s="198">
        <f>J131</f>
        <v>0</v>
      </c>
      <c r="K100" s="19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94"/>
      <c r="D101" s="195" t="s">
        <v>96</v>
      </c>
      <c r="E101" s="196"/>
      <c r="F101" s="196"/>
      <c r="G101" s="196"/>
      <c r="H101" s="196"/>
      <c r="I101" s="197"/>
      <c r="J101" s="198">
        <f>J142</f>
        <v>0</v>
      </c>
      <c r="K101" s="19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94"/>
      <c r="D102" s="195" t="s">
        <v>97</v>
      </c>
      <c r="E102" s="196"/>
      <c r="F102" s="196"/>
      <c r="G102" s="196"/>
      <c r="H102" s="196"/>
      <c r="I102" s="197"/>
      <c r="J102" s="198">
        <f>J183</f>
        <v>0</v>
      </c>
      <c r="K102" s="19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94"/>
      <c r="D103" s="195" t="s">
        <v>98</v>
      </c>
      <c r="E103" s="196"/>
      <c r="F103" s="196"/>
      <c r="G103" s="196"/>
      <c r="H103" s="196"/>
      <c r="I103" s="197"/>
      <c r="J103" s="198">
        <f>J251</f>
        <v>0</v>
      </c>
      <c r="K103" s="19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94"/>
      <c r="D104" s="195" t="s">
        <v>99</v>
      </c>
      <c r="E104" s="196"/>
      <c r="F104" s="196"/>
      <c r="G104" s="196"/>
      <c r="H104" s="196"/>
      <c r="I104" s="197"/>
      <c r="J104" s="198">
        <f>J289</f>
        <v>0</v>
      </c>
      <c r="K104" s="19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94"/>
      <c r="D105" s="195" t="s">
        <v>100</v>
      </c>
      <c r="E105" s="196"/>
      <c r="F105" s="196"/>
      <c r="G105" s="196"/>
      <c r="H105" s="196"/>
      <c r="I105" s="197"/>
      <c r="J105" s="198">
        <f>J297</f>
        <v>0</v>
      </c>
      <c r="K105" s="19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1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176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179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101</v>
      </c>
      <c r="D112" s="37"/>
      <c r="E112" s="37"/>
      <c r="F112" s="37"/>
      <c r="G112" s="37"/>
      <c r="H112" s="37"/>
      <c r="I112" s="1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1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1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80" t="str">
        <f>E7</f>
        <v>NsP Karviná Výstavba operačních sálů a dospávacího pokoje</v>
      </c>
      <c r="F115" s="29"/>
      <c r="G115" s="29"/>
      <c r="H115" s="29"/>
      <c r="I115" s="1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85</v>
      </c>
      <c r="D116" s="37"/>
      <c r="E116" s="37"/>
      <c r="F116" s="37"/>
      <c r="G116" s="37"/>
      <c r="H116" s="37"/>
      <c r="I116" s="1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D.1.4 - ZDRAVOTNĚ TECHNICKÉ INSTALACE</v>
      </c>
      <c r="F117" s="37"/>
      <c r="G117" s="37"/>
      <c r="H117" s="37"/>
      <c r="I117" s="1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 xml:space="preserve"> </v>
      </c>
      <c r="G119" s="37"/>
      <c r="H119" s="37"/>
      <c r="I119" s="140" t="s">
        <v>22</v>
      </c>
      <c r="J119" s="76" t="str">
        <f>IF(J12="","",J12)</f>
        <v>15. 5. 2020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 xml:space="preserve"> </v>
      </c>
      <c r="G121" s="37"/>
      <c r="H121" s="37"/>
      <c r="I121" s="140" t="s">
        <v>29</v>
      </c>
      <c r="J121" s="33" t="str">
        <f>E21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27</v>
      </c>
      <c r="D122" s="37"/>
      <c r="E122" s="37"/>
      <c r="F122" s="24" t="str">
        <f>IF(E18="","",E18)</f>
        <v>Vyplň údaj</v>
      </c>
      <c r="G122" s="37"/>
      <c r="H122" s="37"/>
      <c r="I122" s="140" t="s">
        <v>31</v>
      </c>
      <c r="J122" s="33" t="str">
        <f>E24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1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200"/>
      <c r="B124" s="201"/>
      <c r="C124" s="202" t="s">
        <v>102</v>
      </c>
      <c r="D124" s="203" t="s">
        <v>58</v>
      </c>
      <c r="E124" s="203" t="s">
        <v>54</v>
      </c>
      <c r="F124" s="203" t="s">
        <v>55</v>
      </c>
      <c r="G124" s="203" t="s">
        <v>103</v>
      </c>
      <c r="H124" s="203" t="s">
        <v>104</v>
      </c>
      <c r="I124" s="204" t="s">
        <v>105</v>
      </c>
      <c r="J124" s="205" t="s">
        <v>89</v>
      </c>
      <c r="K124" s="206" t="s">
        <v>106</v>
      </c>
      <c r="L124" s="207"/>
      <c r="M124" s="97" t="s">
        <v>1</v>
      </c>
      <c r="N124" s="98" t="s">
        <v>37</v>
      </c>
      <c r="O124" s="98" t="s">
        <v>107</v>
      </c>
      <c r="P124" s="98" t="s">
        <v>108</v>
      </c>
      <c r="Q124" s="98" t="s">
        <v>109</v>
      </c>
      <c r="R124" s="98" t="s">
        <v>110</v>
      </c>
      <c r="S124" s="98" t="s">
        <v>111</v>
      </c>
      <c r="T124" s="99" t="s">
        <v>112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5"/>
      <c r="B125" s="36"/>
      <c r="C125" s="104" t="s">
        <v>113</v>
      </c>
      <c r="D125" s="37"/>
      <c r="E125" s="37"/>
      <c r="F125" s="37"/>
      <c r="G125" s="37"/>
      <c r="H125" s="37"/>
      <c r="I125" s="137"/>
      <c r="J125" s="208">
        <f>BK125</f>
        <v>0</v>
      </c>
      <c r="K125" s="37"/>
      <c r="L125" s="41"/>
      <c r="M125" s="100"/>
      <c r="N125" s="209"/>
      <c r="O125" s="101"/>
      <c r="P125" s="210">
        <f>P126+P130</f>
        <v>0</v>
      </c>
      <c r="Q125" s="101"/>
      <c r="R125" s="210">
        <f>R126+R130</f>
        <v>1.9947000000000004</v>
      </c>
      <c r="S125" s="101"/>
      <c r="T125" s="211">
        <f>T126+T130</f>
        <v>1.9536199999999999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72</v>
      </c>
      <c r="AU125" s="14" t="s">
        <v>91</v>
      </c>
      <c r="BK125" s="212">
        <f>BK126+BK130</f>
        <v>0</v>
      </c>
    </row>
    <row r="126" s="12" customFormat="1" ht="25.92" customHeight="1">
      <c r="A126" s="12"/>
      <c r="B126" s="213"/>
      <c r="C126" s="214"/>
      <c r="D126" s="215" t="s">
        <v>72</v>
      </c>
      <c r="E126" s="216" t="s">
        <v>114</v>
      </c>
      <c r="F126" s="216" t="s">
        <v>115</v>
      </c>
      <c r="G126" s="214"/>
      <c r="H126" s="214"/>
      <c r="I126" s="217"/>
      <c r="J126" s="218">
        <f>BK126</f>
        <v>0</v>
      </c>
      <c r="K126" s="214"/>
      <c r="L126" s="219"/>
      <c r="M126" s="220"/>
      <c r="N126" s="221"/>
      <c r="O126" s="221"/>
      <c r="P126" s="222">
        <f>P127</f>
        <v>0</v>
      </c>
      <c r="Q126" s="221"/>
      <c r="R126" s="222">
        <f>R127</f>
        <v>0</v>
      </c>
      <c r="S126" s="221"/>
      <c r="T126" s="22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4" t="s">
        <v>81</v>
      </c>
      <c r="AT126" s="225" t="s">
        <v>72</v>
      </c>
      <c r="AU126" s="225" t="s">
        <v>73</v>
      </c>
      <c r="AY126" s="224" t="s">
        <v>116</v>
      </c>
      <c r="BK126" s="226">
        <f>BK127</f>
        <v>0</v>
      </c>
    </row>
    <row r="127" s="12" customFormat="1" ht="22.8" customHeight="1">
      <c r="A127" s="12"/>
      <c r="B127" s="213"/>
      <c r="C127" s="214"/>
      <c r="D127" s="215" t="s">
        <v>72</v>
      </c>
      <c r="E127" s="227" t="s">
        <v>117</v>
      </c>
      <c r="F127" s="227" t="s">
        <v>118</v>
      </c>
      <c r="G127" s="214"/>
      <c r="H127" s="214"/>
      <c r="I127" s="217"/>
      <c r="J127" s="228">
        <f>BK127</f>
        <v>0</v>
      </c>
      <c r="K127" s="214"/>
      <c r="L127" s="219"/>
      <c r="M127" s="220"/>
      <c r="N127" s="221"/>
      <c r="O127" s="221"/>
      <c r="P127" s="222">
        <f>SUM(P128:P129)</f>
        <v>0</v>
      </c>
      <c r="Q127" s="221"/>
      <c r="R127" s="222">
        <f>SUM(R128:R129)</f>
        <v>0</v>
      </c>
      <c r="S127" s="221"/>
      <c r="T127" s="223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81</v>
      </c>
      <c r="AT127" s="225" t="s">
        <v>72</v>
      </c>
      <c r="AU127" s="225" t="s">
        <v>81</v>
      </c>
      <c r="AY127" s="224" t="s">
        <v>116</v>
      </c>
      <c r="BK127" s="226">
        <f>SUM(BK128:BK129)</f>
        <v>0</v>
      </c>
    </row>
    <row r="128" s="2" customFormat="1" ht="16.5" customHeight="1">
      <c r="A128" s="35"/>
      <c r="B128" s="36"/>
      <c r="C128" s="229" t="s">
        <v>119</v>
      </c>
      <c r="D128" s="229" t="s">
        <v>120</v>
      </c>
      <c r="E128" s="230" t="s">
        <v>121</v>
      </c>
      <c r="F128" s="231" t="s">
        <v>122</v>
      </c>
      <c r="G128" s="232" t="s">
        <v>123</v>
      </c>
      <c r="H128" s="233">
        <v>18</v>
      </c>
      <c r="I128" s="234"/>
      <c r="J128" s="235">
        <f>ROUND(I128*H128,2)</f>
        <v>0</v>
      </c>
      <c r="K128" s="236"/>
      <c r="L128" s="41"/>
      <c r="M128" s="237" t="s">
        <v>1</v>
      </c>
      <c r="N128" s="238" t="s">
        <v>38</v>
      </c>
      <c r="O128" s="88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1" t="s">
        <v>124</v>
      </c>
      <c r="AT128" s="241" t="s">
        <v>120</v>
      </c>
      <c r="AU128" s="241" t="s">
        <v>83</v>
      </c>
      <c r="AY128" s="14" t="s">
        <v>116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4" t="s">
        <v>81</v>
      </c>
      <c r="BK128" s="242">
        <f>ROUND(I128*H128,2)</f>
        <v>0</v>
      </c>
      <c r="BL128" s="14" t="s">
        <v>124</v>
      </c>
      <c r="BM128" s="241" t="s">
        <v>125</v>
      </c>
    </row>
    <row r="129" s="2" customFormat="1" ht="21.75" customHeight="1">
      <c r="A129" s="35"/>
      <c r="B129" s="36"/>
      <c r="C129" s="229" t="s">
        <v>126</v>
      </c>
      <c r="D129" s="229" t="s">
        <v>120</v>
      </c>
      <c r="E129" s="230" t="s">
        <v>127</v>
      </c>
      <c r="F129" s="231" t="s">
        <v>128</v>
      </c>
      <c r="G129" s="232" t="s">
        <v>129</v>
      </c>
      <c r="H129" s="233">
        <v>42.5</v>
      </c>
      <c r="I129" s="234"/>
      <c r="J129" s="235">
        <f>ROUND(I129*H129,2)</f>
        <v>0</v>
      </c>
      <c r="K129" s="236"/>
      <c r="L129" s="41"/>
      <c r="M129" s="237" t="s">
        <v>1</v>
      </c>
      <c r="N129" s="238" t="s">
        <v>38</v>
      </c>
      <c r="O129" s="88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1" t="s">
        <v>124</v>
      </c>
      <c r="AT129" s="241" t="s">
        <v>120</v>
      </c>
      <c r="AU129" s="241" t="s">
        <v>83</v>
      </c>
      <c r="AY129" s="14" t="s">
        <v>116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4" t="s">
        <v>81</v>
      </c>
      <c r="BK129" s="242">
        <f>ROUND(I129*H129,2)</f>
        <v>0</v>
      </c>
      <c r="BL129" s="14" t="s">
        <v>124</v>
      </c>
      <c r="BM129" s="241" t="s">
        <v>130</v>
      </c>
    </row>
    <row r="130" s="12" customFormat="1" ht="25.92" customHeight="1">
      <c r="A130" s="12"/>
      <c r="B130" s="213"/>
      <c r="C130" s="214"/>
      <c r="D130" s="215" t="s">
        <v>72</v>
      </c>
      <c r="E130" s="216" t="s">
        <v>131</v>
      </c>
      <c r="F130" s="216" t="s">
        <v>132</v>
      </c>
      <c r="G130" s="214"/>
      <c r="H130" s="214"/>
      <c r="I130" s="217"/>
      <c r="J130" s="218">
        <f>BK130</f>
        <v>0</v>
      </c>
      <c r="K130" s="214"/>
      <c r="L130" s="219"/>
      <c r="M130" s="220"/>
      <c r="N130" s="221"/>
      <c r="O130" s="221"/>
      <c r="P130" s="222">
        <f>P131+P142+P183+P251+P289+P297</f>
        <v>0</v>
      </c>
      <c r="Q130" s="221"/>
      <c r="R130" s="222">
        <f>R131+R142+R183+R251+R289+R297</f>
        <v>1.9947000000000004</v>
      </c>
      <c r="S130" s="221"/>
      <c r="T130" s="223">
        <f>T131+T142+T183+T251+T289+T297</f>
        <v>1.9536199999999999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4" t="s">
        <v>83</v>
      </c>
      <c r="AT130" s="225" t="s">
        <v>72</v>
      </c>
      <c r="AU130" s="225" t="s">
        <v>73</v>
      </c>
      <c r="AY130" s="224" t="s">
        <v>116</v>
      </c>
      <c r="BK130" s="226">
        <f>BK131+BK142+BK183+BK251+BK289+BK297</f>
        <v>0</v>
      </c>
    </row>
    <row r="131" s="12" customFormat="1" ht="22.8" customHeight="1">
      <c r="A131" s="12"/>
      <c r="B131" s="213"/>
      <c r="C131" s="214"/>
      <c r="D131" s="215" t="s">
        <v>72</v>
      </c>
      <c r="E131" s="227" t="s">
        <v>133</v>
      </c>
      <c r="F131" s="227" t="s">
        <v>134</v>
      </c>
      <c r="G131" s="214"/>
      <c r="H131" s="214"/>
      <c r="I131" s="217"/>
      <c r="J131" s="228">
        <f>BK131</f>
        <v>0</v>
      </c>
      <c r="K131" s="214"/>
      <c r="L131" s="219"/>
      <c r="M131" s="220"/>
      <c r="N131" s="221"/>
      <c r="O131" s="221"/>
      <c r="P131" s="222">
        <f>SUM(P132:P141)</f>
        <v>0</v>
      </c>
      <c r="Q131" s="221"/>
      <c r="R131" s="222">
        <f>SUM(R132:R141)</f>
        <v>0.17455000000000001</v>
      </c>
      <c r="S131" s="221"/>
      <c r="T131" s="223">
        <f>SUM(T132:T141)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4" t="s">
        <v>83</v>
      </c>
      <c r="AT131" s="225" t="s">
        <v>72</v>
      </c>
      <c r="AU131" s="225" t="s">
        <v>81</v>
      </c>
      <c r="AY131" s="224" t="s">
        <v>116</v>
      </c>
      <c r="BK131" s="226">
        <f>SUM(BK132:BK141)</f>
        <v>0</v>
      </c>
    </row>
    <row r="132" s="2" customFormat="1" ht="55.5" customHeight="1">
      <c r="A132" s="35"/>
      <c r="B132" s="36"/>
      <c r="C132" s="229" t="s">
        <v>135</v>
      </c>
      <c r="D132" s="229" t="s">
        <v>120</v>
      </c>
      <c r="E132" s="230" t="s">
        <v>136</v>
      </c>
      <c r="F132" s="231" t="s">
        <v>137</v>
      </c>
      <c r="G132" s="232" t="s">
        <v>138</v>
      </c>
      <c r="H132" s="233">
        <v>270</v>
      </c>
      <c r="I132" s="234"/>
      <c r="J132" s="235">
        <f>ROUND(I132*H132,2)</f>
        <v>0</v>
      </c>
      <c r="K132" s="236"/>
      <c r="L132" s="41"/>
      <c r="M132" s="237" t="s">
        <v>1</v>
      </c>
      <c r="N132" s="238" t="s">
        <v>38</v>
      </c>
      <c r="O132" s="88"/>
      <c r="P132" s="239">
        <f>O132*H132</f>
        <v>0</v>
      </c>
      <c r="Q132" s="239">
        <v>0.00019000000000000001</v>
      </c>
      <c r="R132" s="239">
        <f>Q132*H132</f>
        <v>0.051300000000000005</v>
      </c>
      <c r="S132" s="239">
        <v>0</v>
      </c>
      <c r="T132" s="24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1" t="s">
        <v>139</v>
      </c>
      <c r="AT132" s="241" t="s">
        <v>120</v>
      </c>
      <c r="AU132" s="241" t="s">
        <v>83</v>
      </c>
      <c r="AY132" s="14" t="s">
        <v>116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4" t="s">
        <v>81</v>
      </c>
      <c r="BK132" s="242">
        <f>ROUND(I132*H132,2)</f>
        <v>0</v>
      </c>
      <c r="BL132" s="14" t="s">
        <v>139</v>
      </c>
      <c r="BM132" s="241" t="s">
        <v>140</v>
      </c>
    </row>
    <row r="133" s="2" customFormat="1" ht="21.75" customHeight="1">
      <c r="A133" s="35"/>
      <c r="B133" s="36"/>
      <c r="C133" s="243" t="s">
        <v>141</v>
      </c>
      <c r="D133" s="243" t="s">
        <v>142</v>
      </c>
      <c r="E133" s="244" t="s">
        <v>143</v>
      </c>
      <c r="F133" s="245" t="s">
        <v>144</v>
      </c>
      <c r="G133" s="246" t="s">
        <v>138</v>
      </c>
      <c r="H133" s="247">
        <v>40</v>
      </c>
      <c r="I133" s="248"/>
      <c r="J133" s="249">
        <f>ROUND(I133*H133,2)</f>
        <v>0</v>
      </c>
      <c r="K133" s="250"/>
      <c r="L133" s="251"/>
      <c r="M133" s="252" t="s">
        <v>1</v>
      </c>
      <c r="N133" s="253" t="s">
        <v>38</v>
      </c>
      <c r="O133" s="88"/>
      <c r="P133" s="239">
        <f>O133*H133</f>
        <v>0</v>
      </c>
      <c r="Q133" s="239">
        <v>0.00027</v>
      </c>
      <c r="R133" s="239">
        <f>Q133*H133</f>
        <v>0.010800000000000001</v>
      </c>
      <c r="S133" s="239">
        <v>0</v>
      </c>
      <c r="T133" s="24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1" t="s">
        <v>145</v>
      </c>
      <c r="AT133" s="241" t="s">
        <v>142</v>
      </c>
      <c r="AU133" s="241" t="s">
        <v>83</v>
      </c>
      <c r="AY133" s="14" t="s">
        <v>116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4" t="s">
        <v>81</v>
      </c>
      <c r="BK133" s="242">
        <f>ROUND(I133*H133,2)</f>
        <v>0</v>
      </c>
      <c r="BL133" s="14" t="s">
        <v>139</v>
      </c>
      <c r="BM133" s="241" t="s">
        <v>146</v>
      </c>
    </row>
    <row r="134" s="2" customFormat="1" ht="21.75" customHeight="1">
      <c r="A134" s="35"/>
      <c r="B134" s="36"/>
      <c r="C134" s="243" t="s">
        <v>147</v>
      </c>
      <c r="D134" s="243" t="s">
        <v>142</v>
      </c>
      <c r="E134" s="244" t="s">
        <v>148</v>
      </c>
      <c r="F134" s="245" t="s">
        <v>149</v>
      </c>
      <c r="G134" s="246" t="s">
        <v>138</v>
      </c>
      <c r="H134" s="247">
        <v>35</v>
      </c>
      <c r="I134" s="248"/>
      <c r="J134" s="249">
        <f>ROUND(I134*H134,2)</f>
        <v>0</v>
      </c>
      <c r="K134" s="250"/>
      <c r="L134" s="251"/>
      <c r="M134" s="252" t="s">
        <v>1</v>
      </c>
      <c r="N134" s="253" t="s">
        <v>38</v>
      </c>
      <c r="O134" s="88"/>
      <c r="P134" s="239">
        <f>O134*H134</f>
        <v>0</v>
      </c>
      <c r="Q134" s="239">
        <v>0.00029</v>
      </c>
      <c r="R134" s="239">
        <f>Q134*H134</f>
        <v>0.010149999999999999</v>
      </c>
      <c r="S134" s="239">
        <v>0</v>
      </c>
      <c r="T134" s="24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1" t="s">
        <v>145</v>
      </c>
      <c r="AT134" s="241" t="s">
        <v>142</v>
      </c>
      <c r="AU134" s="241" t="s">
        <v>83</v>
      </c>
      <c r="AY134" s="14" t="s">
        <v>116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4" t="s">
        <v>81</v>
      </c>
      <c r="BK134" s="242">
        <f>ROUND(I134*H134,2)</f>
        <v>0</v>
      </c>
      <c r="BL134" s="14" t="s">
        <v>139</v>
      </c>
      <c r="BM134" s="241" t="s">
        <v>150</v>
      </c>
    </row>
    <row r="135" s="2" customFormat="1" ht="21.75" customHeight="1">
      <c r="A135" s="35"/>
      <c r="B135" s="36"/>
      <c r="C135" s="243" t="s">
        <v>151</v>
      </c>
      <c r="D135" s="243" t="s">
        <v>142</v>
      </c>
      <c r="E135" s="244" t="s">
        <v>152</v>
      </c>
      <c r="F135" s="245" t="s">
        <v>153</v>
      </c>
      <c r="G135" s="246" t="s">
        <v>138</v>
      </c>
      <c r="H135" s="247">
        <v>15</v>
      </c>
      <c r="I135" s="248"/>
      <c r="J135" s="249">
        <f>ROUND(I135*H135,2)</f>
        <v>0</v>
      </c>
      <c r="K135" s="250"/>
      <c r="L135" s="251"/>
      <c r="M135" s="252" t="s">
        <v>1</v>
      </c>
      <c r="N135" s="253" t="s">
        <v>38</v>
      </c>
      <c r="O135" s="88"/>
      <c r="P135" s="239">
        <f>O135*H135</f>
        <v>0</v>
      </c>
      <c r="Q135" s="239">
        <v>0.00032000000000000003</v>
      </c>
      <c r="R135" s="239">
        <f>Q135*H135</f>
        <v>0.0048000000000000004</v>
      </c>
      <c r="S135" s="239">
        <v>0</v>
      </c>
      <c r="T135" s="24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1" t="s">
        <v>145</v>
      </c>
      <c r="AT135" s="241" t="s">
        <v>142</v>
      </c>
      <c r="AU135" s="241" t="s">
        <v>83</v>
      </c>
      <c r="AY135" s="14" t="s">
        <v>116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4" t="s">
        <v>81</v>
      </c>
      <c r="BK135" s="242">
        <f>ROUND(I135*H135,2)</f>
        <v>0</v>
      </c>
      <c r="BL135" s="14" t="s">
        <v>139</v>
      </c>
      <c r="BM135" s="241" t="s">
        <v>154</v>
      </c>
    </row>
    <row r="136" s="2" customFormat="1" ht="21.75" customHeight="1">
      <c r="A136" s="35"/>
      <c r="B136" s="36"/>
      <c r="C136" s="243" t="s">
        <v>155</v>
      </c>
      <c r="D136" s="243" t="s">
        <v>142</v>
      </c>
      <c r="E136" s="244" t="s">
        <v>156</v>
      </c>
      <c r="F136" s="245" t="s">
        <v>157</v>
      </c>
      <c r="G136" s="246" t="s">
        <v>138</v>
      </c>
      <c r="H136" s="247">
        <v>20</v>
      </c>
      <c r="I136" s="248"/>
      <c r="J136" s="249">
        <f>ROUND(I136*H136,2)</f>
        <v>0</v>
      </c>
      <c r="K136" s="250"/>
      <c r="L136" s="251"/>
      <c r="M136" s="252" t="s">
        <v>1</v>
      </c>
      <c r="N136" s="253" t="s">
        <v>38</v>
      </c>
      <c r="O136" s="88"/>
      <c r="P136" s="239">
        <f>O136*H136</f>
        <v>0</v>
      </c>
      <c r="Q136" s="239">
        <v>0.00036999999999999999</v>
      </c>
      <c r="R136" s="239">
        <f>Q136*H136</f>
        <v>0.0074000000000000003</v>
      </c>
      <c r="S136" s="239">
        <v>0</v>
      </c>
      <c r="T136" s="24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1" t="s">
        <v>145</v>
      </c>
      <c r="AT136" s="241" t="s">
        <v>142</v>
      </c>
      <c r="AU136" s="241" t="s">
        <v>83</v>
      </c>
      <c r="AY136" s="14" t="s">
        <v>116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4" t="s">
        <v>81</v>
      </c>
      <c r="BK136" s="242">
        <f>ROUND(I136*H136,2)</f>
        <v>0</v>
      </c>
      <c r="BL136" s="14" t="s">
        <v>139</v>
      </c>
      <c r="BM136" s="241" t="s">
        <v>158</v>
      </c>
    </row>
    <row r="137" s="2" customFormat="1" ht="21.75" customHeight="1">
      <c r="A137" s="35"/>
      <c r="B137" s="36"/>
      <c r="C137" s="243" t="s">
        <v>159</v>
      </c>
      <c r="D137" s="243" t="s">
        <v>142</v>
      </c>
      <c r="E137" s="244" t="s">
        <v>160</v>
      </c>
      <c r="F137" s="245" t="s">
        <v>161</v>
      </c>
      <c r="G137" s="246" t="s">
        <v>138</v>
      </c>
      <c r="H137" s="247">
        <v>110</v>
      </c>
      <c r="I137" s="248"/>
      <c r="J137" s="249">
        <f>ROUND(I137*H137,2)</f>
        <v>0</v>
      </c>
      <c r="K137" s="250"/>
      <c r="L137" s="251"/>
      <c r="M137" s="252" t="s">
        <v>1</v>
      </c>
      <c r="N137" s="253" t="s">
        <v>38</v>
      </c>
      <c r="O137" s="88"/>
      <c r="P137" s="239">
        <f>O137*H137</f>
        <v>0</v>
      </c>
      <c r="Q137" s="239">
        <v>0.00054000000000000001</v>
      </c>
      <c r="R137" s="239">
        <f>Q137*H137</f>
        <v>0.059400000000000001</v>
      </c>
      <c r="S137" s="239">
        <v>0</v>
      </c>
      <c r="T137" s="24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1" t="s">
        <v>145</v>
      </c>
      <c r="AT137" s="241" t="s">
        <v>142</v>
      </c>
      <c r="AU137" s="241" t="s">
        <v>83</v>
      </c>
      <c r="AY137" s="14" t="s">
        <v>116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4" t="s">
        <v>81</v>
      </c>
      <c r="BK137" s="242">
        <f>ROUND(I137*H137,2)</f>
        <v>0</v>
      </c>
      <c r="BL137" s="14" t="s">
        <v>139</v>
      </c>
      <c r="BM137" s="241" t="s">
        <v>162</v>
      </c>
    </row>
    <row r="138" s="2" customFormat="1" ht="21.75" customHeight="1">
      <c r="A138" s="35"/>
      <c r="B138" s="36"/>
      <c r="C138" s="243" t="s">
        <v>163</v>
      </c>
      <c r="D138" s="243" t="s">
        <v>142</v>
      </c>
      <c r="E138" s="244" t="s">
        <v>164</v>
      </c>
      <c r="F138" s="245" t="s">
        <v>165</v>
      </c>
      <c r="G138" s="246" t="s">
        <v>138</v>
      </c>
      <c r="H138" s="247">
        <v>30</v>
      </c>
      <c r="I138" s="248"/>
      <c r="J138" s="249">
        <f>ROUND(I138*H138,2)</f>
        <v>0</v>
      </c>
      <c r="K138" s="250"/>
      <c r="L138" s="251"/>
      <c r="M138" s="252" t="s">
        <v>1</v>
      </c>
      <c r="N138" s="253" t="s">
        <v>38</v>
      </c>
      <c r="O138" s="88"/>
      <c r="P138" s="239">
        <f>O138*H138</f>
        <v>0</v>
      </c>
      <c r="Q138" s="239">
        <v>0.00059000000000000003</v>
      </c>
      <c r="R138" s="239">
        <f>Q138*H138</f>
        <v>0.0177</v>
      </c>
      <c r="S138" s="239">
        <v>0</v>
      </c>
      <c r="T138" s="24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1" t="s">
        <v>145</v>
      </c>
      <c r="AT138" s="241" t="s">
        <v>142</v>
      </c>
      <c r="AU138" s="241" t="s">
        <v>83</v>
      </c>
      <c r="AY138" s="14" t="s">
        <v>116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4" t="s">
        <v>81</v>
      </c>
      <c r="BK138" s="242">
        <f>ROUND(I138*H138,2)</f>
        <v>0</v>
      </c>
      <c r="BL138" s="14" t="s">
        <v>139</v>
      </c>
      <c r="BM138" s="241" t="s">
        <v>166</v>
      </c>
    </row>
    <row r="139" s="2" customFormat="1" ht="21.75" customHeight="1">
      <c r="A139" s="35"/>
      <c r="B139" s="36"/>
      <c r="C139" s="243" t="s">
        <v>167</v>
      </c>
      <c r="D139" s="243" t="s">
        <v>142</v>
      </c>
      <c r="E139" s="244" t="s">
        <v>168</v>
      </c>
      <c r="F139" s="245" t="s">
        <v>169</v>
      </c>
      <c r="G139" s="246" t="s">
        <v>138</v>
      </c>
      <c r="H139" s="247">
        <v>20</v>
      </c>
      <c r="I139" s="248"/>
      <c r="J139" s="249">
        <f>ROUND(I139*H139,2)</f>
        <v>0</v>
      </c>
      <c r="K139" s="250"/>
      <c r="L139" s="251"/>
      <c r="M139" s="252" t="s">
        <v>1</v>
      </c>
      <c r="N139" s="253" t="s">
        <v>38</v>
      </c>
      <c r="O139" s="88"/>
      <c r="P139" s="239">
        <f>O139*H139</f>
        <v>0</v>
      </c>
      <c r="Q139" s="239">
        <v>0.00064999999999999997</v>
      </c>
      <c r="R139" s="239">
        <f>Q139*H139</f>
        <v>0.012999999999999999</v>
      </c>
      <c r="S139" s="239">
        <v>0</v>
      </c>
      <c r="T139" s="24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1" t="s">
        <v>145</v>
      </c>
      <c r="AT139" s="241" t="s">
        <v>142</v>
      </c>
      <c r="AU139" s="241" t="s">
        <v>83</v>
      </c>
      <c r="AY139" s="14" t="s">
        <v>116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4" t="s">
        <v>81</v>
      </c>
      <c r="BK139" s="242">
        <f>ROUND(I139*H139,2)</f>
        <v>0</v>
      </c>
      <c r="BL139" s="14" t="s">
        <v>139</v>
      </c>
      <c r="BM139" s="241" t="s">
        <v>170</v>
      </c>
    </row>
    <row r="140" s="2" customFormat="1" ht="16.5" customHeight="1">
      <c r="A140" s="35"/>
      <c r="B140" s="36"/>
      <c r="C140" s="243" t="s">
        <v>171</v>
      </c>
      <c r="D140" s="243" t="s">
        <v>142</v>
      </c>
      <c r="E140" s="244" t="s">
        <v>172</v>
      </c>
      <c r="F140" s="245" t="s">
        <v>173</v>
      </c>
      <c r="G140" s="246" t="s">
        <v>138</v>
      </c>
      <c r="H140" s="247">
        <v>270</v>
      </c>
      <c r="I140" s="248"/>
      <c r="J140" s="249">
        <f>ROUND(I140*H140,2)</f>
        <v>0</v>
      </c>
      <c r="K140" s="250"/>
      <c r="L140" s="251"/>
      <c r="M140" s="252" t="s">
        <v>1</v>
      </c>
      <c r="N140" s="253" t="s">
        <v>38</v>
      </c>
      <c r="O140" s="88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1" t="s">
        <v>145</v>
      </c>
      <c r="AT140" s="241" t="s">
        <v>142</v>
      </c>
      <c r="AU140" s="241" t="s">
        <v>83</v>
      </c>
      <c r="AY140" s="14" t="s">
        <v>116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4" t="s">
        <v>81</v>
      </c>
      <c r="BK140" s="242">
        <f>ROUND(I140*H140,2)</f>
        <v>0</v>
      </c>
      <c r="BL140" s="14" t="s">
        <v>139</v>
      </c>
      <c r="BM140" s="241" t="s">
        <v>174</v>
      </c>
    </row>
    <row r="141" s="2" customFormat="1" ht="33" customHeight="1">
      <c r="A141" s="35"/>
      <c r="B141" s="36"/>
      <c r="C141" s="229" t="s">
        <v>175</v>
      </c>
      <c r="D141" s="229" t="s">
        <v>120</v>
      </c>
      <c r="E141" s="230" t="s">
        <v>176</v>
      </c>
      <c r="F141" s="231" t="s">
        <v>177</v>
      </c>
      <c r="G141" s="232" t="s">
        <v>178</v>
      </c>
      <c r="H141" s="254"/>
      <c r="I141" s="234"/>
      <c r="J141" s="235">
        <f>ROUND(I141*H141,2)</f>
        <v>0</v>
      </c>
      <c r="K141" s="236"/>
      <c r="L141" s="41"/>
      <c r="M141" s="237" t="s">
        <v>1</v>
      </c>
      <c r="N141" s="238" t="s">
        <v>38</v>
      </c>
      <c r="O141" s="88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1" t="s">
        <v>139</v>
      </c>
      <c r="AT141" s="241" t="s">
        <v>120</v>
      </c>
      <c r="AU141" s="241" t="s">
        <v>83</v>
      </c>
      <c r="AY141" s="14" t="s">
        <v>116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4" t="s">
        <v>81</v>
      </c>
      <c r="BK141" s="242">
        <f>ROUND(I141*H141,2)</f>
        <v>0</v>
      </c>
      <c r="BL141" s="14" t="s">
        <v>139</v>
      </c>
      <c r="BM141" s="241" t="s">
        <v>179</v>
      </c>
    </row>
    <row r="142" s="12" customFormat="1" ht="22.8" customHeight="1">
      <c r="A142" s="12"/>
      <c r="B142" s="213"/>
      <c r="C142" s="214"/>
      <c r="D142" s="215" t="s">
        <v>72</v>
      </c>
      <c r="E142" s="227" t="s">
        <v>180</v>
      </c>
      <c r="F142" s="227" t="s">
        <v>181</v>
      </c>
      <c r="G142" s="214"/>
      <c r="H142" s="214"/>
      <c r="I142" s="217"/>
      <c r="J142" s="228">
        <f>BK142</f>
        <v>0</v>
      </c>
      <c r="K142" s="214"/>
      <c r="L142" s="219"/>
      <c r="M142" s="220"/>
      <c r="N142" s="221"/>
      <c r="O142" s="221"/>
      <c r="P142" s="222">
        <f>SUM(P143:P182)</f>
        <v>0</v>
      </c>
      <c r="Q142" s="221"/>
      <c r="R142" s="222">
        <f>SUM(R143:R182)</f>
        <v>0.27499999999999997</v>
      </c>
      <c r="S142" s="221"/>
      <c r="T142" s="223">
        <f>SUM(T143:T182)</f>
        <v>0.50930999999999993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4" t="s">
        <v>83</v>
      </c>
      <c r="AT142" s="225" t="s">
        <v>72</v>
      </c>
      <c r="AU142" s="225" t="s">
        <v>81</v>
      </c>
      <c r="AY142" s="224" t="s">
        <v>116</v>
      </c>
      <c r="BK142" s="226">
        <f>SUM(BK143:BK182)</f>
        <v>0</v>
      </c>
    </row>
    <row r="143" s="2" customFormat="1" ht="21.75" customHeight="1">
      <c r="A143" s="35"/>
      <c r="B143" s="36"/>
      <c r="C143" s="243" t="s">
        <v>182</v>
      </c>
      <c r="D143" s="243" t="s">
        <v>142</v>
      </c>
      <c r="E143" s="244" t="s">
        <v>183</v>
      </c>
      <c r="F143" s="245" t="s">
        <v>184</v>
      </c>
      <c r="G143" s="246" t="s">
        <v>123</v>
      </c>
      <c r="H143" s="247">
        <v>30</v>
      </c>
      <c r="I143" s="248"/>
      <c r="J143" s="249">
        <f>ROUND(I143*H143,2)</f>
        <v>0</v>
      </c>
      <c r="K143" s="250"/>
      <c r="L143" s="251"/>
      <c r="M143" s="252" t="s">
        <v>1</v>
      </c>
      <c r="N143" s="253" t="s">
        <v>38</v>
      </c>
      <c r="O143" s="88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1" t="s">
        <v>145</v>
      </c>
      <c r="AT143" s="241" t="s">
        <v>142</v>
      </c>
      <c r="AU143" s="241" t="s">
        <v>83</v>
      </c>
      <c r="AY143" s="14" t="s">
        <v>116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4" t="s">
        <v>81</v>
      </c>
      <c r="BK143" s="242">
        <f>ROUND(I143*H143,2)</f>
        <v>0</v>
      </c>
      <c r="BL143" s="14" t="s">
        <v>139</v>
      </c>
      <c r="BM143" s="241" t="s">
        <v>185</v>
      </c>
    </row>
    <row r="144" s="2" customFormat="1">
      <c r="A144" s="35"/>
      <c r="B144" s="36"/>
      <c r="C144" s="37"/>
      <c r="D144" s="255" t="s">
        <v>186</v>
      </c>
      <c r="E144" s="37"/>
      <c r="F144" s="256" t="s">
        <v>187</v>
      </c>
      <c r="G144" s="37"/>
      <c r="H144" s="37"/>
      <c r="I144" s="137"/>
      <c r="J144" s="37"/>
      <c r="K144" s="37"/>
      <c r="L144" s="41"/>
      <c r="M144" s="257"/>
      <c r="N144" s="258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186</v>
      </c>
      <c r="AU144" s="14" t="s">
        <v>83</v>
      </c>
    </row>
    <row r="145" s="2" customFormat="1" ht="21.75" customHeight="1">
      <c r="A145" s="35"/>
      <c r="B145" s="36"/>
      <c r="C145" s="229" t="s">
        <v>124</v>
      </c>
      <c r="D145" s="229" t="s">
        <v>120</v>
      </c>
      <c r="E145" s="230" t="s">
        <v>188</v>
      </c>
      <c r="F145" s="231" t="s">
        <v>189</v>
      </c>
      <c r="G145" s="232" t="s">
        <v>123</v>
      </c>
      <c r="H145" s="233">
        <v>4</v>
      </c>
      <c r="I145" s="234"/>
      <c r="J145" s="235">
        <f>ROUND(I145*H145,2)</f>
        <v>0</v>
      </c>
      <c r="K145" s="236"/>
      <c r="L145" s="41"/>
      <c r="M145" s="237" t="s">
        <v>1</v>
      </c>
      <c r="N145" s="238" t="s">
        <v>38</v>
      </c>
      <c r="O145" s="88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1" t="s">
        <v>139</v>
      </c>
      <c r="AT145" s="241" t="s">
        <v>120</v>
      </c>
      <c r="AU145" s="241" t="s">
        <v>83</v>
      </c>
      <c r="AY145" s="14" t="s">
        <v>116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4" t="s">
        <v>81</v>
      </c>
      <c r="BK145" s="242">
        <f>ROUND(I145*H145,2)</f>
        <v>0</v>
      </c>
      <c r="BL145" s="14" t="s">
        <v>139</v>
      </c>
      <c r="BM145" s="241" t="s">
        <v>190</v>
      </c>
    </row>
    <row r="146" s="2" customFormat="1" ht="21.75" customHeight="1">
      <c r="A146" s="35"/>
      <c r="B146" s="36"/>
      <c r="C146" s="229" t="s">
        <v>191</v>
      </c>
      <c r="D146" s="229" t="s">
        <v>120</v>
      </c>
      <c r="E146" s="230" t="s">
        <v>192</v>
      </c>
      <c r="F146" s="231" t="s">
        <v>193</v>
      </c>
      <c r="G146" s="232" t="s">
        <v>123</v>
      </c>
      <c r="H146" s="233">
        <v>26</v>
      </c>
      <c r="I146" s="234"/>
      <c r="J146" s="235">
        <f>ROUND(I146*H146,2)</f>
        <v>0</v>
      </c>
      <c r="K146" s="236"/>
      <c r="L146" s="41"/>
      <c r="M146" s="237" t="s">
        <v>1</v>
      </c>
      <c r="N146" s="238" t="s">
        <v>38</v>
      </c>
      <c r="O146" s="88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1" t="s">
        <v>139</v>
      </c>
      <c r="AT146" s="241" t="s">
        <v>120</v>
      </c>
      <c r="AU146" s="241" t="s">
        <v>83</v>
      </c>
      <c r="AY146" s="14" t="s">
        <v>116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4" t="s">
        <v>81</v>
      </c>
      <c r="BK146" s="242">
        <f>ROUND(I146*H146,2)</f>
        <v>0</v>
      </c>
      <c r="BL146" s="14" t="s">
        <v>139</v>
      </c>
      <c r="BM146" s="241" t="s">
        <v>194</v>
      </c>
    </row>
    <row r="147" s="2" customFormat="1" ht="21.75" customHeight="1">
      <c r="A147" s="35"/>
      <c r="B147" s="36"/>
      <c r="C147" s="229" t="s">
        <v>195</v>
      </c>
      <c r="D147" s="229" t="s">
        <v>120</v>
      </c>
      <c r="E147" s="230" t="s">
        <v>196</v>
      </c>
      <c r="F147" s="231" t="s">
        <v>197</v>
      </c>
      <c r="G147" s="232" t="s">
        <v>123</v>
      </c>
      <c r="H147" s="233">
        <v>1</v>
      </c>
      <c r="I147" s="234"/>
      <c r="J147" s="235">
        <f>ROUND(I147*H147,2)</f>
        <v>0</v>
      </c>
      <c r="K147" s="236"/>
      <c r="L147" s="41"/>
      <c r="M147" s="237" t="s">
        <v>1</v>
      </c>
      <c r="N147" s="238" t="s">
        <v>38</v>
      </c>
      <c r="O147" s="88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1" t="s">
        <v>139</v>
      </c>
      <c r="AT147" s="241" t="s">
        <v>120</v>
      </c>
      <c r="AU147" s="241" t="s">
        <v>83</v>
      </c>
      <c r="AY147" s="14" t="s">
        <v>116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4" t="s">
        <v>81</v>
      </c>
      <c r="BK147" s="242">
        <f>ROUND(I147*H147,2)</f>
        <v>0</v>
      </c>
      <c r="BL147" s="14" t="s">
        <v>139</v>
      </c>
      <c r="BM147" s="241" t="s">
        <v>198</v>
      </c>
    </row>
    <row r="148" s="2" customFormat="1" ht="21.75" customHeight="1">
      <c r="A148" s="35"/>
      <c r="B148" s="36"/>
      <c r="C148" s="229" t="s">
        <v>81</v>
      </c>
      <c r="D148" s="229" t="s">
        <v>120</v>
      </c>
      <c r="E148" s="230" t="s">
        <v>199</v>
      </c>
      <c r="F148" s="231" t="s">
        <v>200</v>
      </c>
      <c r="G148" s="232" t="s">
        <v>138</v>
      </c>
      <c r="H148" s="233">
        <v>35</v>
      </c>
      <c r="I148" s="234"/>
      <c r="J148" s="235">
        <f>ROUND(I148*H148,2)</f>
        <v>0</v>
      </c>
      <c r="K148" s="236"/>
      <c r="L148" s="41"/>
      <c r="M148" s="237" t="s">
        <v>1</v>
      </c>
      <c r="N148" s="238" t="s">
        <v>38</v>
      </c>
      <c r="O148" s="88"/>
      <c r="P148" s="239">
        <f>O148*H148</f>
        <v>0</v>
      </c>
      <c r="Q148" s="239">
        <v>0</v>
      </c>
      <c r="R148" s="239">
        <f>Q148*H148</f>
        <v>0</v>
      </c>
      <c r="S148" s="239">
        <v>0.0020999999999999999</v>
      </c>
      <c r="T148" s="240">
        <f>S148*H148</f>
        <v>0.073499999999999996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1" t="s">
        <v>139</v>
      </c>
      <c r="AT148" s="241" t="s">
        <v>120</v>
      </c>
      <c r="AU148" s="241" t="s">
        <v>83</v>
      </c>
      <c r="AY148" s="14" t="s">
        <v>116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4" t="s">
        <v>81</v>
      </c>
      <c r="BK148" s="242">
        <f>ROUND(I148*H148,2)</f>
        <v>0</v>
      </c>
      <c r="BL148" s="14" t="s">
        <v>139</v>
      </c>
      <c r="BM148" s="241" t="s">
        <v>201</v>
      </c>
    </row>
    <row r="149" s="2" customFormat="1" ht="21.75" customHeight="1">
      <c r="A149" s="35"/>
      <c r="B149" s="36"/>
      <c r="C149" s="229" t="s">
        <v>83</v>
      </c>
      <c r="D149" s="229" t="s">
        <v>120</v>
      </c>
      <c r="E149" s="230" t="s">
        <v>202</v>
      </c>
      <c r="F149" s="231" t="s">
        <v>203</v>
      </c>
      <c r="G149" s="232" t="s">
        <v>138</v>
      </c>
      <c r="H149" s="233">
        <v>35</v>
      </c>
      <c r="I149" s="234"/>
      <c r="J149" s="235">
        <f>ROUND(I149*H149,2)</f>
        <v>0</v>
      </c>
      <c r="K149" s="236"/>
      <c r="L149" s="41"/>
      <c r="M149" s="237" t="s">
        <v>1</v>
      </c>
      <c r="N149" s="238" t="s">
        <v>38</v>
      </c>
      <c r="O149" s="88"/>
      <c r="P149" s="239">
        <f>O149*H149</f>
        <v>0</v>
      </c>
      <c r="Q149" s="239">
        <v>0</v>
      </c>
      <c r="R149" s="239">
        <f>Q149*H149</f>
        <v>0</v>
      </c>
      <c r="S149" s="239">
        <v>0.00198</v>
      </c>
      <c r="T149" s="240">
        <f>S149*H149</f>
        <v>0.0693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1" t="s">
        <v>139</v>
      </c>
      <c r="AT149" s="241" t="s">
        <v>120</v>
      </c>
      <c r="AU149" s="241" t="s">
        <v>83</v>
      </c>
      <c r="AY149" s="14" t="s">
        <v>116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4" t="s">
        <v>81</v>
      </c>
      <c r="BK149" s="242">
        <f>ROUND(I149*H149,2)</f>
        <v>0</v>
      </c>
      <c r="BL149" s="14" t="s">
        <v>139</v>
      </c>
      <c r="BM149" s="241" t="s">
        <v>204</v>
      </c>
    </row>
    <row r="150" s="2" customFormat="1" ht="21.75" customHeight="1">
      <c r="A150" s="35"/>
      <c r="B150" s="36"/>
      <c r="C150" s="229" t="s">
        <v>205</v>
      </c>
      <c r="D150" s="229" t="s">
        <v>120</v>
      </c>
      <c r="E150" s="230" t="s">
        <v>206</v>
      </c>
      <c r="F150" s="231" t="s">
        <v>207</v>
      </c>
      <c r="G150" s="232" t="s">
        <v>138</v>
      </c>
      <c r="H150" s="233">
        <v>1</v>
      </c>
      <c r="I150" s="234"/>
      <c r="J150" s="235">
        <f>ROUND(I150*H150,2)</f>
        <v>0</v>
      </c>
      <c r="K150" s="236"/>
      <c r="L150" s="41"/>
      <c r="M150" s="237" t="s">
        <v>1</v>
      </c>
      <c r="N150" s="238" t="s">
        <v>38</v>
      </c>
      <c r="O150" s="88"/>
      <c r="P150" s="239">
        <f>O150*H150</f>
        <v>0</v>
      </c>
      <c r="Q150" s="239">
        <v>0</v>
      </c>
      <c r="R150" s="239">
        <f>Q150*H150</f>
        <v>0</v>
      </c>
      <c r="S150" s="239">
        <v>0.00263</v>
      </c>
      <c r="T150" s="240">
        <f>S150*H150</f>
        <v>0.00263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1" t="s">
        <v>139</v>
      </c>
      <c r="AT150" s="241" t="s">
        <v>120</v>
      </c>
      <c r="AU150" s="241" t="s">
        <v>83</v>
      </c>
      <c r="AY150" s="14" t="s">
        <v>116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4" t="s">
        <v>81</v>
      </c>
      <c r="BK150" s="242">
        <f>ROUND(I150*H150,2)</f>
        <v>0</v>
      </c>
      <c r="BL150" s="14" t="s">
        <v>139</v>
      </c>
      <c r="BM150" s="241" t="s">
        <v>208</v>
      </c>
    </row>
    <row r="151" s="2" customFormat="1" ht="21.75" customHeight="1">
      <c r="A151" s="35"/>
      <c r="B151" s="36"/>
      <c r="C151" s="229" t="s">
        <v>209</v>
      </c>
      <c r="D151" s="229" t="s">
        <v>120</v>
      </c>
      <c r="E151" s="230" t="s">
        <v>210</v>
      </c>
      <c r="F151" s="231" t="s">
        <v>211</v>
      </c>
      <c r="G151" s="232" t="s">
        <v>123</v>
      </c>
      <c r="H151" s="233">
        <v>7</v>
      </c>
      <c r="I151" s="234"/>
      <c r="J151" s="235">
        <f>ROUND(I151*H151,2)</f>
        <v>0</v>
      </c>
      <c r="K151" s="236"/>
      <c r="L151" s="41"/>
      <c r="M151" s="237" t="s">
        <v>1</v>
      </c>
      <c r="N151" s="238" t="s">
        <v>38</v>
      </c>
      <c r="O151" s="88"/>
      <c r="P151" s="239">
        <f>O151*H151</f>
        <v>0</v>
      </c>
      <c r="Q151" s="239">
        <v>0.0017899999999999999</v>
      </c>
      <c r="R151" s="239">
        <f>Q151*H151</f>
        <v>0.01253</v>
      </c>
      <c r="S151" s="239">
        <v>0</v>
      </c>
      <c r="T151" s="24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1" t="s">
        <v>139</v>
      </c>
      <c r="AT151" s="241" t="s">
        <v>120</v>
      </c>
      <c r="AU151" s="241" t="s">
        <v>83</v>
      </c>
      <c r="AY151" s="14" t="s">
        <v>116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4" t="s">
        <v>81</v>
      </c>
      <c r="BK151" s="242">
        <f>ROUND(I151*H151,2)</f>
        <v>0</v>
      </c>
      <c r="BL151" s="14" t="s">
        <v>139</v>
      </c>
      <c r="BM151" s="241" t="s">
        <v>212</v>
      </c>
    </row>
    <row r="152" s="2" customFormat="1" ht="21.75" customHeight="1">
      <c r="A152" s="35"/>
      <c r="B152" s="36"/>
      <c r="C152" s="229" t="s">
        <v>213</v>
      </c>
      <c r="D152" s="229" t="s">
        <v>120</v>
      </c>
      <c r="E152" s="230" t="s">
        <v>214</v>
      </c>
      <c r="F152" s="231" t="s">
        <v>215</v>
      </c>
      <c r="G152" s="232" t="s">
        <v>123</v>
      </c>
      <c r="H152" s="233">
        <v>2</v>
      </c>
      <c r="I152" s="234"/>
      <c r="J152" s="235">
        <f>ROUND(I152*H152,2)</f>
        <v>0</v>
      </c>
      <c r="K152" s="236"/>
      <c r="L152" s="41"/>
      <c r="M152" s="237" t="s">
        <v>1</v>
      </c>
      <c r="N152" s="238" t="s">
        <v>38</v>
      </c>
      <c r="O152" s="88"/>
      <c r="P152" s="239">
        <f>O152*H152</f>
        <v>0</v>
      </c>
      <c r="Q152" s="239">
        <v>0.00031</v>
      </c>
      <c r="R152" s="239">
        <f>Q152*H152</f>
        <v>0.00062</v>
      </c>
      <c r="S152" s="239">
        <v>0</v>
      </c>
      <c r="T152" s="24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1" t="s">
        <v>139</v>
      </c>
      <c r="AT152" s="241" t="s">
        <v>120</v>
      </c>
      <c r="AU152" s="241" t="s">
        <v>83</v>
      </c>
      <c r="AY152" s="14" t="s">
        <v>116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4" t="s">
        <v>81</v>
      </c>
      <c r="BK152" s="242">
        <f>ROUND(I152*H152,2)</f>
        <v>0</v>
      </c>
      <c r="BL152" s="14" t="s">
        <v>139</v>
      </c>
      <c r="BM152" s="241" t="s">
        <v>216</v>
      </c>
    </row>
    <row r="153" s="2" customFormat="1" ht="21.75" customHeight="1">
      <c r="A153" s="35"/>
      <c r="B153" s="36"/>
      <c r="C153" s="229" t="s">
        <v>217</v>
      </c>
      <c r="D153" s="229" t="s">
        <v>120</v>
      </c>
      <c r="E153" s="230" t="s">
        <v>218</v>
      </c>
      <c r="F153" s="231" t="s">
        <v>219</v>
      </c>
      <c r="G153" s="232" t="s">
        <v>123</v>
      </c>
      <c r="H153" s="233">
        <v>2</v>
      </c>
      <c r="I153" s="234"/>
      <c r="J153" s="235">
        <f>ROUND(I153*H153,2)</f>
        <v>0</v>
      </c>
      <c r="K153" s="236"/>
      <c r="L153" s="41"/>
      <c r="M153" s="237" t="s">
        <v>1</v>
      </c>
      <c r="N153" s="238" t="s">
        <v>38</v>
      </c>
      <c r="O153" s="88"/>
      <c r="P153" s="239">
        <f>O153*H153</f>
        <v>0</v>
      </c>
      <c r="Q153" s="239">
        <v>0.00051999999999999995</v>
      </c>
      <c r="R153" s="239">
        <f>Q153*H153</f>
        <v>0.0010399999999999999</v>
      </c>
      <c r="S153" s="239">
        <v>0</v>
      </c>
      <c r="T153" s="24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1" t="s">
        <v>139</v>
      </c>
      <c r="AT153" s="241" t="s">
        <v>120</v>
      </c>
      <c r="AU153" s="241" t="s">
        <v>83</v>
      </c>
      <c r="AY153" s="14" t="s">
        <v>116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4" t="s">
        <v>81</v>
      </c>
      <c r="BK153" s="242">
        <f>ROUND(I153*H153,2)</f>
        <v>0</v>
      </c>
      <c r="BL153" s="14" t="s">
        <v>139</v>
      </c>
      <c r="BM153" s="241" t="s">
        <v>220</v>
      </c>
    </row>
    <row r="154" s="2" customFormat="1" ht="21.75" customHeight="1">
      <c r="A154" s="35"/>
      <c r="B154" s="36"/>
      <c r="C154" s="229" t="s">
        <v>117</v>
      </c>
      <c r="D154" s="229" t="s">
        <v>120</v>
      </c>
      <c r="E154" s="230" t="s">
        <v>221</v>
      </c>
      <c r="F154" s="231" t="s">
        <v>222</v>
      </c>
      <c r="G154" s="232" t="s">
        <v>123</v>
      </c>
      <c r="H154" s="233">
        <v>29</v>
      </c>
      <c r="I154" s="234"/>
      <c r="J154" s="235">
        <f>ROUND(I154*H154,2)</f>
        <v>0</v>
      </c>
      <c r="K154" s="236"/>
      <c r="L154" s="41"/>
      <c r="M154" s="237" t="s">
        <v>1</v>
      </c>
      <c r="N154" s="238" t="s">
        <v>38</v>
      </c>
      <c r="O154" s="88"/>
      <c r="P154" s="239">
        <f>O154*H154</f>
        <v>0</v>
      </c>
      <c r="Q154" s="239">
        <v>0.001</v>
      </c>
      <c r="R154" s="239">
        <f>Q154*H154</f>
        <v>0.029000000000000001</v>
      </c>
      <c r="S154" s="239">
        <v>0</v>
      </c>
      <c r="T154" s="24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1" t="s">
        <v>139</v>
      </c>
      <c r="AT154" s="241" t="s">
        <v>120</v>
      </c>
      <c r="AU154" s="241" t="s">
        <v>83</v>
      </c>
      <c r="AY154" s="14" t="s">
        <v>116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4" t="s">
        <v>81</v>
      </c>
      <c r="BK154" s="242">
        <f>ROUND(I154*H154,2)</f>
        <v>0</v>
      </c>
      <c r="BL154" s="14" t="s">
        <v>139</v>
      </c>
      <c r="BM154" s="241" t="s">
        <v>223</v>
      </c>
    </row>
    <row r="155" s="2" customFormat="1" ht="21.75" customHeight="1">
      <c r="A155" s="35"/>
      <c r="B155" s="36"/>
      <c r="C155" s="229" t="s">
        <v>224</v>
      </c>
      <c r="D155" s="229" t="s">
        <v>120</v>
      </c>
      <c r="E155" s="230" t="s">
        <v>225</v>
      </c>
      <c r="F155" s="231" t="s">
        <v>226</v>
      </c>
      <c r="G155" s="232" t="s">
        <v>123</v>
      </c>
      <c r="H155" s="233">
        <v>1</v>
      </c>
      <c r="I155" s="234"/>
      <c r="J155" s="235">
        <f>ROUND(I155*H155,2)</f>
        <v>0</v>
      </c>
      <c r="K155" s="236"/>
      <c r="L155" s="41"/>
      <c r="M155" s="237" t="s">
        <v>1</v>
      </c>
      <c r="N155" s="238" t="s">
        <v>38</v>
      </c>
      <c r="O155" s="88"/>
      <c r="P155" s="239">
        <f>O155*H155</f>
        <v>0</v>
      </c>
      <c r="Q155" s="239">
        <v>0.0012899999999999999</v>
      </c>
      <c r="R155" s="239">
        <f>Q155*H155</f>
        <v>0.0012899999999999999</v>
      </c>
      <c r="S155" s="239">
        <v>0</v>
      </c>
      <c r="T155" s="24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1" t="s">
        <v>139</v>
      </c>
      <c r="AT155" s="241" t="s">
        <v>120</v>
      </c>
      <c r="AU155" s="241" t="s">
        <v>83</v>
      </c>
      <c r="AY155" s="14" t="s">
        <v>116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4" t="s">
        <v>81</v>
      </c>
      <c r="BK155" s="242">
        <f>ROUND(I155*H155,2)</f>
        <v>0</v>
      </c>
      <c r="BL155" s="14" t="s">
        <v>139</v>
      </c>
      <c r="BM155" s="241" t="s">
        <v>227</v>
      </c>
    </row>
    <row r="156" s="2" customFormat="1" ht="21.75" customHeight="1">
      <c r="A156" s="35"/>
      <c r="B156" s="36"/>
      <c r="C156" s="229" t="s">
        <v>228</v>
      </c>
      <c r="D156" s="229" t="s">
        <v>120</v>
      </c>
      <c r="E156" s="230" t="s">
        <v>229</v>
      </c>
      <c r="F156" s="231" t="s">
        <v>230</v>
      </c>
      <c r="G156" s="232" t="s">
        <v>138</v>
      </c>
      <c r="H156" s="233">
        <v>10</v>
      </c>
      <c r="I156" s="234"/>
      <c r="J156" s="235">
        <f>ROUND(I156*H156,2)</f>
        <v>0</v>
      </c>
      <c r="K156" s="236"/>
      <c r="L156" s="41"/>
      <c r="M156" s="237" t="s">
        <v>1</v>
      </c>
      <c r="N156" s="238" t="s">
        <v>38</v>
      </c>
      <c r="O156" s="88"/>
      <c r="P156" s="239">
        <f>O156*H156</f>
        <v>0</v>
      </c>
      <c r="Q156" s="239">
        <v>0.00059000000000000003</v>
      </c>
      <c r="R156" s="239">
        <f>Q156*H156</f>
        <v>0.0059000000000000007</v>
      </c>
      <c r="S156" s="239">
        <v>0</v>
      </c>
      <c r="T156" s="24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1" t="s">
        <v>139</v>
      </c>
      <c r="AT156" s="241" t="s">
        <v>120</v>
      </c>
      <c r="AU156" s="241" t="s">
        <v>83</v>
      </c>
      <c r="AY156" s="14" t="s">
        <v>116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4" t="s">
        <v>81</v>
      </c>
      <c r="BK156" s="242">
        <f>ROUND(I156*H156,2)</f>
        <v>0</v>
      </c>
      <c r="BL156" s="14" t="s">
        <v>139</v>
      </c>
      <c r="BM156" s="241" t="s">
        <v>231</v>
      </c>
    </row>
    <row r="157" s="2" customFormat="1" ht="21.75" customHeight="1">
      <c r="A157" s="35"/>
      <c r="B157" s="36"/>
      <c r="C157" s="229" t="s">
        <v>232</v>
      </c>
      <c r="D157" s="229" t="s">
        <v>120</v>
      </c>
      <c r="E157" s="230" t="s">
        <v>233</v>
      </c>
      <c r="F157" s="231" t="s">
        <v>234</v>
      </c>
      <c r="G157" s="232" t="s">
        <v>138</v>
      </c>
      <c r="H157" s="233">
        <v>60</v>
      </c>
      <c r="I157" s="234"/>
      <c r="J157" s="235">
        <f>ROUND(I157*H157,2)</f>
        <v>0</v>
      </c>
      <c r="K157" s="236"/>
      <c r="L157" s="41"/>
      <c r="M157" s="237" t="s">
        <v>1</v>
      </c>
      <c r="N157" s="238" t="s">
        <v>38</v>
      </c>
      <c r="O157" s="88"/>
      <c r="P157" s="239">
        <f>O157*H157</f>
        <v>0</v>
      </c>
      <c r="Q157" s="239">
        <v>0.0020100000000000001</v>
      </c>
      <c r="R157" s="239">
        <f>Q157*H157</f>
        <v>0.1206</v>
      </c>
      <c r="S157" s="239">
        <v>0</v>
      </c>
      <c r="T157" s="24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1" t="s">
        <v>139</v>
      </c>
      <c r="AT157" s="241" t="s">
        <v>120</v>
      </c>
      <c r="AU157" s="241" t="s">
        <v>83</v>
      </c>
      <c r="AY157" s="14" t="s">
        <v>116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4" t="s">
        <v>81</v>
      </c>
      <c r="BK157" s="242">
        <f>ROUND(I157*H157,2)</f>
        <v>0</v>
      </c>
      <c r="BL157" s="14" t="s">
        <v>139</v>
      </c>
      <c r="BM157" s="241" t="s">
        <v>235</v>
      </c>
    </row>
    <row r="158" s="2" customFormat="1" ht="16.5" customHeight="1">
      <c r="A158" s="35"/>
      <c r="B158" s="36"/>
      <c r="C158" s="229" t="s">
        <v>236</v>
      </c>
      <c r="D158" s="229" t="s">
        <v>120</v>
      </c>
      <c r="E158" s="230" t="s">
        <v>237</v>
      </c>
      <c r="F158" s="231" t="s">
        <v>238</v>
      </c>
      <c r="G158" s="232" t="s">
        <v>138</v>
      </c>
      <c r="H158" s="233">
        <v>10</v>
      </c>
      <c r="I158" s="234"/>
      <c r="J158" s="235">
        <f>ROUND(I158*H158,2)</f>
        <v>0</v>
      </c>
      <c r="K158" s="236"/>
      <c r="L158" s="41"/>
      <c r="M158" s="237" t="s">
        <v>1</v>
      </c>
      <c r="N158" s="238" t="s">
        <v>38</v>
      </c>
      <c r="O158" s="88"/>
      <c r="P158" s="239">
        <f>O158*H158</f>
        <v>0</v>
      </c>
      <c r="Q158" s="239">
        <v>0.00040999999999999999</v>
      </c>
      <c r="R158" s="239">
        <f>Q158*H158</f>
        <v>0.0040999999999999995</v>
      </c>
      <c r="S158" s="239">
        <v>0</v>
      </c>
      <c r="T158" s="24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1" t="s">
        <v>139</v>
      </c>
      <c r="AT158" s="241" t="s">
        <v>120</v>
      </c>
      <c r="AU158" s="241" t="s">
        <v>83</v>
      </c>
      <c r="AY158" s="14" t="s">
        <v>116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4" t="s">
        <v>81</v>
      </c>
      <c r="BK158" s="242">
        <f>ROUND(I158*H158,2)</f>
        <v>0</v>
      </c>
      <c r="BL158" s="14" t="s">
        <v>139</v>
      </c>
      <c r="BM158" s="241" t="s">
        <v>239</v>
      </c>
    </row>
    <row r="159" s="2" customFormat="1" ht="16.5" customHeight="1">
      <c r="A159" s="35"/>
      <c r="B159" s="36"/>
      <c r="C159" s="229" t="s">
        <v>240</v>
      </c>
      <c r="D159" s="229" t="s">
        <v>120</v>
      </c>
      <c r="E159" s="230" t="s">
        <v>241</v>
      </c>
      <c r="F159" s="231" t="s">
        <v>242</v>
      </c>
      <c r="G159" s="232" t="s">
        <v>138</v>
      </c>
      <c r="H159" s="233">
        <v>70</v>
      </c>
      <c r="I159" s="234"/>
      <c r="J159" s="235">
        <f>ROUND(I159*H159,2)</f>
        <v>0</v>
      </c>
      <c r="K159" s="236"/>
      <c r="L159" s="41"/>
      <c r="M159" s="237" t="s">
        <v>1</v>
      </c>
      <c r="N159" s="238" t="s">
        <v>38</v>
      </c>
      <c r="O159" s="88"/>
      <c r="P159" s="239">
        <f>O159*H159</f>
        <v>0</v>
      </c>
      <c r="Q159" s="239">
        <v>0.00048000000000000001</v>
      </c>
      <c r="R159" s="239">
        <f>Q159*H159</f>
        <v>0.033599999999999998</v>
      </c>
      <c r="S159" s="239">
        <v>0</v>
      </c>
      <c r="T159" s="24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1" t="s">
        <v>139</v>
      </c>
      <c r="AT159" s="241" t="s">
        <v>120</v>
      </c>
      <c r="AU159" s="241" t="s">
        <v>83</v>
      </c>
      <c r="AY159" s="14" t="s">
        <v>116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4" t="s">
        <v>81</v>
      </c>
      <c r="BK159" s="242">
        <f>ROUND(I159*H159,2)</f>
        <v>0</v>
      </c>
      <c r="BL159" s="14" t="s">
        <v>139</v>
      </c>
      <c r="BM159" s="241" t="s">
        <v>243</v>
      </c>
    </row>
    <row r="160" s="2" customFormat="1" ht="16.5" customHeight="1">
      <c r="A160" s="35"/>
      <c r="B160" s="36"/>
      <c r="C160" s="229" t="s">
        <v>244</v>
      </c>
      <c r="D160" s="229" t="s">
        <v>120</v>
      </c>
      <c r="E160" s="230" t="s">
        <v>245</v>
      </c>
      <c r="F160" s="231" t="s">
        <v>246</v>
      </c>
      <c r="G160" s="232" t="s">
        <v>138</v>
      </c>
      <c r="H160" s="233">
        <v>15</v>
      </c>
      <c r="I160" s="234"/>
      <c r="J160" s="235">
        <f>ROUND(I160*H160,2)</f>
        <v>0</v>
      </c>
      <c r="K160" s="236"/>
      <c r="L160" s="41"/>
      <c r="M160" s="237" t="s">
        <v>1</v>
      </c>
      <c r="N160" s="238" t="s">
        <v>38</v>
      </c>
      <c r="O160" s="88"/>
      <c r="P160" s="239">
        <f>O160*H160</f>
        <v>0</v>
      </c>
      <c r="Q160" s="239">
        <v>0.00071000000000000002</v>
      </c>
      <c r="R160" s="239">
        <f>Q160*H160</f>
        <v>0.01065</v>
      </c>
      <c r="S160" s="239">
        <v>0</v>
      </c>
      <c r="T160" s="24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1" t="s">
        <v>139</v>
      </c>
      <c r="AT160" s="241" t="s">
        <v>120</v>
      </c>
      <c r="AU160" s="241" t="s">
        <v>83</v>
      </c>
      <c r="AY160" s="14" t="s">
        <v>116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4" t="s">
        <v>81</v>
      </c>
      <c r="BK160" s="242">
        <f>ROUND(I160*H160,2)</f>
        <v>0</v>
      </c>
      <c r="BL160" s="14" t="s">
        <v>139</v>
      </c>
      <c r="BM160" s="241" t="s">
        <v>247</v>
      </c>
    </row>
    <row r="161" s="2" customFormat="1" ht="16.5" customHeight="1">
      <c r="A161" s="35"/>
      <c r="B161" s="36"/>
      <c r="C161" s="229" t="s">
        <v>248</v>
      </c>
      <c r="D161" s="229" t="s">
        <v>120</v>
      </c>
      <c r="E161" s="230" t="s">
        <v>249</v>
      </c>
      <c r="F161" s="231" t="s">
        <v>250</v>
      </c>
      <c r="G161" s="232" t="s">
        <v>138</v>
      </c>
      <c r="H161" s="233">
        <v>15</v>
      </c>
      <c r="I161" s="234"/>
      <c r="J161" s="235">
        <f>ROUND(I161*H161,2)</f>
        <v>0</v>
      </c>
      <c r="K161" s="236"/>
      <c r="L161" s="41"/>
      <c r="M161" s="237" t="s">
        <v>1</v>
      </c>
      <c r="N161" s="238" t="s">
        <v>38</v>
      </c>
      <c r="O161" s="88"/>
      <c r="P161" s="239">
        <f>O161*H161</f>
        <v>0</v>
      </c>
      <c r="Q161" s="239">
        <v>0.0022399999999999998</v>
      </c>
      <c r="R161" s="239">
        <f>Q161*H161</f>
        <v>0.033599999999999998</v>
      </c>
      <c r="S161" s="239">
        <v>0</v>
      </c>
      <c r="T161" s="24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1" t="s">
        <v>139</v>
      </c>
      <c r="AT161" s="241" t="s">
        <v>120</v>
      </c>
      <c r="AU161" s="241" t="s">
        <v>83</v>
      </c>
      <c r="AY161" s="14" t="s">
        <v>116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4" t="s">
        <v>81</v>
      </c>
      <c r="BK161" s="242">
        <f>ROUND(I161*H161,2)</f>
        <v>0</v>
      </c>
      <c r="BL161" s="14" t="s">
        <v>139</v>
      </c>
      <c r="BM161" s="241" t="s">
        <v>251</v>
      </c>
    </row>
    <row r="162" s="2" customFormat="1" ht="16.5" customHeight="1">
      <c r="A162" s="35"/>
      <c r="B162" s="36"/>
      <c r="C162" s="229" t="s">
        <v>252</v>
      </c>
      <c r="D162" s="229" t="s">
        <v>120</v>
      </c>
      <c r="E162" s="230" t="s">
        <v>253</v>
      </c>
      <c r="F162" s="231" t="s">
        <v>254</v>
      </c>
      <c r="G162" s="232" t="s">
        <v>138</v>
      </c>
      <c r="H162" s="233">
        <v>5</v>
      </c>
      <c r="I162" s="234"/>
      <c r="J162" s="235">
        <f>ROUND(I162*H162,2)</f>
        <v>0</v>
      </c>
      <c r="K162" s="236"/>
      <c r="L162" s="41"/>
      <c r="M162" s="237" t="s">
        <v>1</v>
      </c>
      <c r="N162" s="238" t="s">
        <v>38</v>
      </c>
      <c r="O162" s="88"/>
      <c r="P162" s="239">
        <f>O162*H162</f>
        <v>0</v>
      </c>
      <c r="Q162" s="239">
        <v>0.00139</v>
      </c>
      <c r="R162" s="239">
        <f>Q162*H162</f>
        <v>0.0069499999999999996</v>
      </c>
      <c r="S162" s="239">
        <v>0</v>
      </c>
      <c r="T162" s="24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1" t="s">
        <v>139</v>
      </c>
      <c r="AT162" s="241" t="s">
        <v>120</v>
      </c>
      <c r="AU162" s="241" t="s">
        <v>83</v>
      </c>
      <c r="AY162" s="14" t="s">
        <v>116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4" t="s">
        <v>81</v>
      </c>
      <c r="BK162" s="242">
        <f>ROUND(I162*H162,2)</f>
        <v>0</v>
      </c>
      <c r="BL162" s="14" t="s">
        <v>139</v>
      </c>
      <c r="BM162" s="241" t="s">
        <v>255</v>
      </c>
    </row>
    <row r="163" s="2" customFormat="1" ht="16.5" customHeight="1">
      <c r="A163" s="35"/>
      <c r="B163" s="36"/>
      <c r="C163" s="243" t="s">
        <v>256</v>
      </c>
      <c r="D163" s="243" t="s">
        <v>142</v>
      </c>
      <c r="E163" s="244" t="s">
        <v>257</v>
      </c>
      <c r="F163" s="245" t="s">
        <v>258</v>
      </c>
      <c r="G163" s="246" t="s">
        <v>123</v>
      </c>
      <c r="H163" s="247">
        <v>1</v>
      </c>
      <c r="I163" s="248"/>
      <c r="J163" s="249">
        <f>ROUND(I163*H163,2)</f>
        <v>0</v>
      </c>
      <c r="K163" s="250"/>
      <c r="L163" s="251"/>
      <c r="M163" s="252" t="s">
        <v>1</v>
      </c>
      <c r="N163" s="253" t="s">
        <v>38</v>
      </c>
      <c r="O163" s="88"/>
      <c r="P163" s="239">
        <f>O163*H163</f>
        <v>0</v>
      </c>
      <c r="Q163" s="239">
        <v>0.00010000000000000001</v>
      </c>
      <c r="R163" s="239">
        <f>Q163*H163</f>
        <v>0.00010000000000000001</v>
      </c>
      <c r="S163" s="239">
        <v>0</v>
      </c>
      <c r="T163" s="24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1" t="s">
        <v>145</v>
      </c>
      <c r="AT163" s="241" t="s">
        <v>142</v>
      </c>
      <c r="AU163" s="241" t="s">
        <v>83</v>
      </c>
      <c r="AY163" s="14" t="s">
        <v>116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4" t="s">
        <v>81</v>
      </c>
      <c r="BK163" s="242">
        <f>ROUND(I163*H163,2)</f>
        <v>0</v>
      </c>
      <c r="BL163" s="14" t="s">
        <v>139</v>
      </c>
      <c r="BM163" s="241" t="s">
        <v>259</v>
      </c>
    </row>
    <row r="164" s="2" customFormat="1" ht="16.5" customHeight="1">
      <c r="A164" s="35"/>
      <c r="B164" s="36"/>
      <c r="C164" s="243" t="s">
        <v>260</v>
      </c>
      <c r="D164" s="243" t="s">
        <v>142</v>
      </c>
      <c r="E164" s="244" t="s">
        <v>261</v>
      </c>
      <c r="F164" s="245" t="s">
        <v>262</v>
      </c>
      <c r="G164" s="246" t="s">
        <v>123</v>
      </c>
      <c r="H164" s="247">
        <v>7</v>
      </c>
      <c r="I164" s="248"/>
      <c r="J164" s="249">
        <f>ROUND(I164*H164,2)</f>
        <v>0</v>
      </c>
      <c r="K164" s="250"/>
      <c r="L164" s="251"/>
      <c r="M164" s="252" t="s">
        <v>1</v>
      </c>
      <c r="N164" s="253" t="s">
        <v>38</v>
      </c>
      <c r="O164" s="88"/>
      <c r="P164" s="239">
        <f>O164*H164</f>
        <v>0</v>
      </c>
      <c r="Q164" s="239">
        <v>0.00029999999999999997</v>
      </c>
      <c r="R164" s="239">
        <f>Q164*H164</f>
        <v>0.0020999999999999999</v>
      </c>
      <c r="S164" s="239">
        <v>0</v>
      </c>
      <c r="T164" s="24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1" t="s">
        <v>145</v>
      </c>
      <c r="AT164" s="241" t="s">
        <v>142</v>
      </c>
      <c r="AU164" s="241" t="s">
        <v>83</v>
      </c>
      <c r="AY164" s="14" t="s">
        <v>116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4" t="s">
        <v>81</v>
      </c>
      <c r="BK164" s="242">
        <f>ROUND(I164*H164,2)</f>
        <v>0</v>
      </c>
      <c r="BL164" s="14" t="s">
        <v>139</v>
      </c>
      <c r="BM164" s="241" t="s">
        <v>263</v>
      </c>
    </row>
    <row r="165" s="2" customFormat="1" ht="21.75" customHeight="1">
      <c r="A165" s="35"/>
      <c r="B165" s="36"/>
      <c r="C165" s="229" t="s">
        <v>264</v>
      </c>
      <c r="D165" s="229" t="s">
        <v>120</v>
      </c>
      <c r="E165" s="230" t="s">
        <v>265</v>
      </c>
      <c r="F165" s="231" t="s">
        <v>266</v>
      </c>
      <c r="G165" s="232" t="s">
        <v>123</v>
      </c>
      <c r="H165" s="233">
        <v>14</v>
      </c>
      <c r="I165" s="234"/>
      <c r="J165" s="235">
        <f>ROUND(I165*H165,2)</f>
        <v>0</v>
      </c>
      <c r="K165" s="236"/>
      <c r="L165" s="41"/>
      <c r="M165" s="237" t="s">
        <v>1</v>
      </c>
      <c r="N165" s="238" t="s">
        <v>38</v>
      </c>
      <c r="O165" s="88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1" t="s">
        <v>139</v>
      </c>
      <c r="AT165" s="241" t="s">
        <v>120</v>
      </c>
      <c r="AU165" s="241" t="s">
        <v>83</v>
      </c>
      <c r="AY165" s="14" t="s">
        <v>116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4" t="s">
        <v>81</v>
      </c>
      <c r="BK165" s="242">
        <f>ROUND(I165*H165,2)</f>
        <v>0</v>
      </c>
      <c r="BL165" s="14" t="s">
        <v>139</v>
      </c>
      <c r="BM165" s="241" t="s">
        <v>267</v>
      </c>
    </row>
    <row r="166" s="2" customFormat="1" ht="21.75" customHeight="1">
      <c r="A166" s="35"/>
      <c r="B166" s="36"/>
      <c r="C166" s="229" t="s">
        <v>268</v>
      </c>
      <c r="D166" s="229" t="s">
        <v>120</v>
      </c>
      <c r="E166" s="230" t="s">
        <v>269</v>
      </c>
      <c r="F166" s="231" t="s">
        <v>270</v>
      </c>
      <c r="G166" s="232" t="s">
        <v>123</v>
      </c>
      <c r="H166" s="233">
        <v>15</v>
      </c>
      <c r="I166" s="234"/>
      <c r="J166" s="235">
        <f>ROUND(I166*H166,2)</f>
        <v>0</v>
      </c>
      <c r="K166" s="236"/>
      <c r="L166" s="41"/>
      <c r="M166" s="237" t="s">
        <v>1</v>
      </c>
      <c r="N166" s="238" t="s">
        <v>38</v>
      </c>
      <c r="O166" s="88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1" t="s">
        <v>139</v>
      </c>
      <c r="AT166" s="241" t="s">
        <v>120</v>
      </c>
      <c r="AU166" s="241" t="s">
        <v>83</v>
      </c>
      <c r="AY166" s="14" t="s">
        <v>116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4" t="s">
        <v>81</v>
      </c>
      <c r="BK166" s="242">
        <f>ROUND(I166*H166,2)</f>
        <v>0</v>
      </c>
      <c r="BL166" s="14" t="s">
        <v>139</v>
      </c>
      <c r="BM166" s="241" t="s">
        <v>271</v>
      </c>
    </row>
    <row r="167" s="2" customFormat="1" ht="21.75" customHeight="1">
      <c r="A167" s="35"/>
      <c r="B167" s="36"/>
      <c r="C167" s="229" t="s">
        <v>272</v>
      </c>
      <c r="D167" s="229" t="s">
        <v>120</v>
      </c>
      <c r="E167" s="230" t="s">
        <v>273</v>
      </c>
      <c r="F167" s="231" t="s">
        <v>274</v>
      </c>
      <c r="G167" s="232" t="s">
        <v>123</v>
      </c>
      <c r="H167" s="233">
        <v>7</v>
      </c>
      <c r="I167" s="234"/>
      <c r="J167" s="235">
        <f>ROUND(I167*H167,2)</f>
        <v>0</v>
      </c>
      <c r="K167" s="236"/>
      <c r="L167" s="41"/>
      <c r="M167" s="237" t="s">
        <v>1</v>
      </c>
      <c r="N167" s="238" t="s">
        <v>38</v>
      </c>
      <c r="O167" s="88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1" t="s">
        <v>139</v>
      </c>
      <c r="AT167" s="241" t="s">
        <v>120</v>
      </c>
      <c r="AU167" s="241" t="s">
        <v>83</v>
      </c>
      <c r="AY167" s="14" t="s">
        <v>116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4" t="s">
        <v>81</v>
      </c>
      <c r="BK167" s="242">
        <f>ROUND(I167*H167,2)</f>
        <v>0</v>
      </c>
      <c r="BL167" s="14" t="s">
        <v>139</v>
      </c>
      <c r="BM167" s="241" t="s">
        <v>275</v>
      </c>
    </row>
    <row r="168" s="2" customFormat="1" ht="21.75" customHeight="1">
      <c r="A168" s="35"/>
      <c r="B168" s="36"/>
      <c r="C168" s="229" t="s">
        <v>276</v>
      </c>
      <c r="D168" s="229" t="s">
        <v>120</v>
      </c>
      <c r="E168" s="230" t="s">
        <v>277</v>
      </c>
      <c r="F168" s="231" t="s">
        <v>278</v>
      </c>
      <c r="G168" s="232" t="s">
        <v>123</v>
      </c>
      <c r="H168" s="233">
        <v>1</v>
      </c>
      <c r="I168" s="234"/>
      <c r="J168" s="235">
        <f>ROUND(I168*H168,2)</f>
        <v>0</v>
      </c>
      <c r="K168" s="236"/>
      <c r="L168" s="41"/>
      <c r="M168" s="237" t="s">
        <v>1</v>
      </c>
      <c r="N168" s="238" t="s">
        <v>38</v>
      </c>
      <c r="O168" s="88"/>
      <c r="P168" s="239">
        <f>O168*H168</f>
        <v>0</v>
      </c>
      <c r="Q168" s="239">
        <v>0</v>
      </c>
      <c r="R168" s="239">
        <f>Q168*H168</f>
        <v>0</v>
      </c>
      <c r="S168" s="239">
        <v>0.027560000000000001</v>
      </c>
      <c r="T168" s="240">
        <f>S168*H168</f>
        <v>0.027560000000000001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1" t="s">
        <v>139</v>
      </c>
      <c r="AT168" s="241" t="s">
        <v>120</v>
      </c>
      <c r="AU168" s="241" t="s">
        <v>83</v>
      </c>
      <c r="AY168" s="14" t="s">
        <v>116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4" t="s">
        <v>81</v>
      </c>
      <c r="BK168" s="242">
        <f>ROUND(I168*H168,2)</f>
        <v>0</v>
      </c>
      <c r="BL168" s="14" t="s">
        <v>139</v>
      </c>
      <c r="BM168" s="241" t="s">
        <v>279</v>
      </c>
    </row>
    <row r="169" s="2" customFormat="1" ht="16.5" customHeight="1">
      <c r="A169" s="35"/>
      <c r="B169" s="36"/>
      <c r="C169" s="229" t="s">
        <v>280</v>
      </c>
      <c r="D169" s="229" t="s">
        <v>120</v>
      </c>
      <c r="E169" s="230" t="s">
        <v>281</v>
      </c>
      <c r="F169" s="231" t="s">
        <v>282</v>
      </c>
      <c r="G169" s="232" t="s">
        <v>123</v>
      </c>
      <c r="H169" s="233">
        <v>10</v>
      </c>
      <c r="I169" s="234"/>
      <c r="J169" s="235">
        <f>ROUND(I169*H169,2)</f>
        <v>0</v>
      </c>
      <c r="K169" s="236"/>
      <c r="L169" s="41"/>
      <c r="M169" s="237" t="s">
        <v>1</v>
      </c>
      <c r="N169" s="238" t="s">
        <v>38</v>
      </c>
      <c r="O169" s="88"/>
      <c r="P169" s="239">
        <f>O169*H169</f>
        <v>0</v>
      </c>
      <c r="Q169" s="239">
        <v>0</v>
      </c>
      <c r="R169" s="239">
        <f>Q169*H169</f>
        <v>0</v>
      </c>
      <c r="S169" s="239">
        <v>0.029610000000000001</v>
      </c>
      <c r="T169" s="240">
        <f>S169*H169</f>
        <v>0.29610000000000003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1" t="s">
        <v>139</v>
      </c>
      <c r="AT169" s="241" t="s">
        <v>120</v>
      </c>
      <c r="AU169" s="241" t="s">
        <v>83</v>
      </c>
      <c r="AY169" s="14" t="s">
        <v>116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4" t="s">
        <v>81</v>
      </c>
      <c r="BK169" s="242">
        <f>ROUND(I169*H169,2)</f>
        <v>0</v>
      </c>
      <c r="BL169" s="14" t="s">
        <v>139</v>
      </c>
      <c r="BM169" s="241" t="s">
        <v>283</v>
      </c>
    </row>
    <row r="170" s="2" customFormat="1" ht="21.75" customHeight="1">
      <c r="A170" s="35"/>
      <c r="B170" s="36"/>
      <c r="C170" s="229" t="s">
        <v>284</v>
      </c>
      <c r="D170" s="229" t="s">
        <v>120</v>
      </c>
      <c r="E170" s="230" t="s">
        <v>285</v>
      </c>
      <c r="F170" s="231" t="s">
        <v>286</v>
      </c>
      <c r="G170" s="232" t="s">
        <v>123</v>
      </c>
      <c r="H170" s="233">
        <v>2</v>
      </c>
      <c r="I170" s="234"/>
      <c r="J170" s="235">
        <f>ROUND(I170*H170,2)</f>
        <v>0</v>
      </c>
      <c r="K170" s="236"/>
      <c r="L170" s="41"/>
      <c r="M170" s="237" t="s">
        <v>1</v>
      </c>
      <c r="N170" s="238" t="s">
        <v>38</v>
      </c>
      <c r="O170" s="88"/>
      <c r="P170" s="239">
        <f>O170*H170</f>
        <v>0</v>
      </c>
      <c r="Q170" s="239">
        <v>0</v>
      </c>
      <c r="R170" s="239">
        <f>Q170*H170</f>
        <v>0</v>
      </c>
      <c r="S170" s="239">
        <v>0.020109999999999999</v>
      </c>
      <c r="T170" s="240">
        <f>S170*H170</f>
        <v>0.040219999999999999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1" t="s">
        <v>139</v>
      </c>
      <c r="AT170" s="241" t="s">
        <v>120</v>
      </c>
      <c r="AU170" s="241" t="s">
        <v>83</v>
      </c>
      <c r="AY170" s="14" t="s">
        <v>116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4" t="s">
        <v>81</v>
      </c>
      <c r="BK170" s="242">
        <f>ROUND(I170*H170,2)</f>
        <v>0</v>
      </c>
      <c r="BL170" s="14" t="s">
        <v>139</v>
      </c>
      <c r="BM170" s="241" t="s">
        <v>287</v>
      </c>
    </row>
    <row r="171" s="2" customFormat="1" ht="16.5" customHeight="1">
      <c r="A171" s="35"/>
      <c r="B171" s="36"/>
      <c r="C171" s="229" t="s">
        <v>288</v>
      </c>
      <c r="D171" s="229" t="s">
        <v>120</v>
      </c>
      <c r="E171" s="230" t="s">
        <v>289</v>
      </c>
      <c r="F171" s="231" t="s">
        <v>290</v>
      </c>
      <c r="G171" s="232" t="s">
        <v>123</v>
      </c>
      <c r="H171" s="233">
        <v>3</v>
      </c>
      <c r="I171" s="234"/>
      <c r="J171" s="235">
        <f>ROUND(I171*H171,2)</f>
        <v>0</v>
      </c>
      <c r="K171" s="236"/>
      <c r="L171" s="41"/>
      <c r="M171" s="237" t="s">
        <v>1</v>
      </c>
      <c r="N171" s="238" t="s">
        <v>38</v>
      </c>
      <c r="O171" s="88"/>
      <c r="P171" s="239">
        <f>O171*H171</f>
        <v>0</v>
      </c>
      <c r="Q171" s="239">
        <v>0.00018000000000000001</v>
      </c>
      <c r="R171" s="239">
        <f>Q171*H171</f>
        <v>0.00054000000000000001</v>
      </c>
      <c r="S171" s="239">
        <v>0</v>
      </c>
      <c r="T171" s="24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1" t="s">
        <v>139</v>
      </c>
      <c r="AT171" s="241" t="s">
        <v>120</v>
      </c>
      <c r="AU171" s="241" t="s">
        <v>83</v>
      </c>
      <c r="AY171" s="14" t="s">
        <v>116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4" t="s">
        <v>81</v>
      </c>
      <c r="BK171" s="242">
        <f>ROUND(I171*H171,2)</f>
        <v>0</v>
      </c>
      <c r="BL171" s="14" t="s">
        <v>139</v>
      </c>
      <c r="BM171" s="241" t="s">
        <v>291</v>
      </c>
    </row>
    <row r="172" s="2" customFormat="1" ht="16.5" customHeight="1">
      <c r="A172" s="35"/>
      <c r="B172" s="36"/>
      <c r="C172" s="243" t="s">
        <v>292</v>
      </c>
      <c r="D172" s="243" t="s">
        <v>142</v>
      </c>
      <c r="E172" s="244" t="s">
        <v>293</v>
      </c>
      <c r="F172" s="245" t="s">
        <v>294</v>
      </c>
      <c r="G172" s="246" t="s">
        <v>123</v>
      </c>
      <c r="H172" s="247">
        <v>3</v>
      </c>
      <c r="I172" s="248"/>
      <c r="J172" s="249">
        <f>ROUND(I172*H172,2)</f>
        <v>0</v>
      </c>
      <c r="K172" s="250"/>
      <c r="L172" s="251"/>
      <c r="M172" s="252" t="s">
        <v>1</v>
      </c>
      <c r="N172" s="253" t="s">
        <v>38</v>
      </c>
      <c r="O172" s="88"/>
      <c r="P172" s="239">
        <f>O172*H172</f>
        <v>0</v>
      </c>
      <c r="Q172" s="239">
        <v>0.001</v>
      </c>
      <c r="R172" s="239">
        <f>Q172*H172</f>
        <v>0.0030000000000000001</v>
      </c>
      <c r="S172" s="239">
        <v>0</v>
      </c>
      <c r="T172" s="24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1" t="s">
        <v>145</v>
      </c>
      <c r="AT172" s="241" t="s">
        <v>142</v>
      </c>
      <c r="AU172" s="241" t="s">
        <v>83</v>
      </c>
      <c r="AY172" s="14" t="s">
        <v>116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4" t="s">
        <v>81</v>
      </c>
      <c r="BK172" s="242">
        <f>ROUND(I172*H172,2)</f>
        <v>0</v>
      </c>
      <c r="BL172" s="14" t="s">
        <v>139</v>
      </c>
      <c r="BM172" s="241" t="s">
        <v>295</v>
      </c>
    </row>
    <row r="173" s="2" customFormat="1" ht="16.5" customHeight="1">
      <c r="A173" s="35"/>
      <c r="B173" s="36"/>
      <c r="C173" s="229" t="s">
        <v>296</v>
      </c>
      <c r="D173" s="229" t="s">
        <v>120</v>
      </c>
      <c r="E173" s="230" t="s">
        <v>297</v>
      </c>
      <c r="F173" s="231" t="s">
        <v>298</v>
      </c>
      <c r="G173" s="232" t="s">
        <v>123</v>
      </c>
      <c r="H173" s="233">
        <v>2</v>
      </c>
      <c r="I173" s="234"/>
      <c r="J173" s="235">
        <f>ROUND(I173*H173,2)</f>
        <v>0</v>
      </c>
      <c r="K173" s="236"/>
      <c r="L173" s="41"/>
      <c r="M173" s="237" t="s">
        <v>1</v>
      </c>
      <c r="N173" s="238" t="s">
        <v>38</v>
      </c>
      <c r="O173" s="88"/>
      <c r="P173" s="239">
        <f>O173*H173</f>
        <v>0</v>
      </c>
      <c r="Q173" s="239">
        <v>0.00016000000000000001</v>
      </c>
      <c r="R173" s="239">
        <f>Q173*H173</f>
        <v>0.00032000000000000003</v>
      </c>
      <c r="S173" s="239">
        <v>0</v>
      </c>
      <c r="T173" s="24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1" t="s">
        <v>139</v>
      </c>
      <c r="AT173" s="241" t="s">
        <v>120</v>
      </c>
      <c r="AU173" s="241" t="s">
        <v>83</v>
      </c>
      <c r="AY173" s="14" t="s">
        <v>116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4" t="s">
        <v>81</v>
      </c>
      <c r="BK173" s="242">
        <f>ROUND(I173*H173,2)</f>
        <v>0</v>
      </c>
      <c r="BL173" s="14" t="s">
        <v>139</v>
      </c>
      <c r="BM173" s="241" t="s">
        <v>299</v>
      </c>
    </row>
    <row r="174" s="2" customFormat="1" ht="16.5" customHeight="1">
      <c r="A174" s="35"/>
      <c r="B174" s="36"/>
      <c r="C174" s="229" t="s">
        <v>300</v>
      </c>
      <c r="D174" s="229" t="s">
        <v>120</v>
      </c>
      <c r="E174" s="230" t="s">
        <v>301</v>
      </c>
      <c r="F174" s="231" t="s">
        <v>302</v>
      </c>
      <c r="G174" s="232" t="s">
        <v>123</v>
      </c>
      <c r="H174" s="233">
        <v>7</v>
      </c>
      <c r="I174" s="234"/>
      <c r="J174" s="235">
        <f>ROUND(I174*H174,2)</f>
        <v>0</v>
      </c>
      <c r="K174" s="236"/>
      <c r="L174" s="41"/>
      <c r="M174" s="237" t="s">
        <v>1</v>
      </c>
      <c r="N174" s="238" t="s">
        <v>38</v>
      </c>
      <c r="O174" s="88"/>
      <c r="P174" s="239">
        <f>O174*H174</f>
        <v>0</v>
      </c>
      <c r="Q174" s="239">
        <v>0.00029</v>
      </c>
      <c r="R174" s="239">
        <f>Q174*H174</f>
        <v>0.0020300000000000001</v>
      </c>
      <c r="S174" s="239">
        <v>0</v>
      </c>
      <c r="T174" s="24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1" t="s">
        <v>139</v>
      </c>
      <c r="AT174" s="241" t="s">
        <v>120</v>
      </c>
      <c r="AU174" s="241" t="s">
        <v>83</v>
      </c>
      <c r="AY174" s="14" t="s">
        <v>116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4" t="s">
        <v>81</v>
      </c>
      <c r="BK174" s="242">
        <f>ROUND(I174*H174,2)</f>
        <v>0</v>
      </c>
      <c r="BL174" s="14" t="s">
        <v>139</v>
      </c>
      <c r="BM174" s="241" t="s">
        <v>303</v>
      </c>
    </row>
    <row r="175" s="2" customFormat="1" ht="21.75" customHeight="1">
      <c r="A175" s="35"/>
      <c r="B175" s="36"/>
      <c r="C175" s="229" t="s">
        <v>145</v>
      </c>
      <c r="D175" s="229" t="s">
        <v>120</v>
      </c>
      <c r="E175" s="230" t="s">
        <v>304</v>
      </c>
      <c r="F175" s="231" t="s">
        <v>305</v>
      </c>
      <c r="G175" s="232" t="s">
        <v>123</v>
      </c>
      <c r="H175" s="233">
        <v>3</v>
      </c>
      <c r="I175" s="234"/>
      <c r="J175" s="235">
        <f>ROUND(I175*H175,2)</f>
        <v>0</v>
      </c>
      <c r="K175" s="236"/>
      <c r="L175" s="41"/>
      <c r="M175" s="237" t="s">
        <v>1</v>
      </c>
      <c r="N175" s="238" t="s">
        <v>38</v>
      </c>
      <c r="O175" s="88"/>
      <c r="P175" s="239">
        <f>O175*H175</f>
        <v>0</v>
      </c>
      <c r="Q175" s="239">
        <v>9.0000000000000006E-05</v>
      </c>
      <c r="R175" s="239">
        <f>Q175*H175</f>
        <v>0.00027</v>
      </c>
      <c r="S175" s="239">
        <v>0</v>
      </c>
      <c r="T175" s="24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1" t="s">
        <v>139</v>
      </c>
      <c r="AT175" s="241" t="s">
        <v>120</v>
      </c>
      <c r="AU175" s="241" t="s">
        <v>83</v>
      </c>
      <c r="AY175" s="14" t="s">
        <v>116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4" t="s">
        <v>81</v>
      </c>
      <c r="BK175" s="242">
        <f>ROUND(I175*H175,2)</f>
        <v>0</v>
      </c>
      <c r="BL175" s="14" t="s">
        <v>139</v>
      </c>
      <c r="BM175" s="241" t="s">
        <v>306</v>
      </c>
    </row>
    <row r="176" s="2" customFormat="1">
      <c r="A176" s="35"/>
      <c r="B176" s="36"/>
      <c r="C176" s="37"/>
      <c r="D176" s="255" t="s">
        <v>186</v>
      </c>
      <c r="E176" s="37"/>
      <c r="F176" s="256" t="s">
        <v>307</v>
      </c>
      <c r="G176" s="37"/>
      <c r="H176" s="37"/>
      <c r="I176" s="137"/>
      <c r="J176" s="37"/>
      <c r="K176" s="37"/>
      <c r="L176" s="41"/>
      <c r="M176" s="257"/>
      <c r="N176" s="258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186</v>
      </c>
      <c r="AU176" s="14" t="s">
        <v>83</v>
      </c>
    </row>
    <row r="177" s="2" customFormat="1" ht="33" customHeight="1">
      <c r="A177" s="35"/>
      <c r="B177" s="36"/>
      <c r="C177" s="229" t="s">
        <v>308</v>
      </c>
      <c r="D177" s="229" t="s">
        <v>120</v>
      </c>
      <c r="E177" s="230" t="s">
        <v>309</v>
      </c>
      <c r="F177" s="231" t="s">
        <v>310</v>
      </c>
      <c r="G177" s="232" t="s">
        <v>311</v>
      </c>
      <c r="H177" s="233">
        <v>0.45500000000000002</v>
      </c>
      <c r="I177" s="234"/>
      <c r="J177" s="235">
        <f>ROUND(I177*H177,2)</f>
        <v>0</v>
      </c>
      <c r="K177" s="236"/>
      <c r="L177" s="41"/>
      <c r="M177" s="237" t="s">
        <v>1</v>
      </c>
      <c r="N177" s="238" t="s">
        <v>38</v>
      </c>
      <c r="O177" s="88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1" t="s">
        <v>139</v>
      </c>
      <c r="AT177" s="241" t="s">
        <v>120</v>
      </c>
      <c r="AU177" s="241" t="s">
        <v>83</v>
      </c>
      <c r="AY177" s="14" t="s">
        <v>116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4" t="s">
        <v>81</v>
      </c>
      <c r="BK177" s="242">
        <f>ROUND(I177*H177,2)</f>
        <v>0</v>
      </c>
      <c r="BL177" s="14" t="s">
        <v>139</v>
      </c>
      <c r="BM177" s="241" t="s">
        <v>312</v>
      </c>
    </row>
    <row r="178" s="2" customFormat="1" ht="21.75" customHeight="1">
      <c r="A178" s="35"/>
      <c r="B178" s="36"/>
      <c r="C178" s="243" t="s">
        <v>313</v>
      </c>
      <c r="D178" s="243" t="s">
        <v>142</v>
      </c>
      <c r="E178" s="244" t="s">
        <v>314</v>
      </c>
      <c r="F178" s="245" t="s">
        <v>315</v>
      </c>
      <c r="G178" s="246" t="s">
        <v>123</v>
      </c>
      <c r="H178" s="247">
        <v>2</v>
      </c>
      <c r="I178" s="248"/>
      <c r="J178" s="249">
        <f>ROUND(I178*H178,2)</f>
        <v>0</v>
      </c>
      <c r="K178" s="250"/>
      <c r="L178" s="251"/>
      <c r="M178" s="252" t="s">
        <v>1</v>
      </c>
      <c r="N178" s="253" t="s">
        <v>38</v>
      </c>
      <c r="O178" s="88"/>
      <c r="P178" s="239">
        <f>O178*H178</f>
        <v>0</v>
      </c>
      <c r="Q178" s="239">
        <v>0.0030999999999999999</v>
      </c>
      <c r="R178" s="239">
        <f>Q178*H178</f>
        <v>0.0061999999999999998</v>
      </c>
      <c r="S178" s="239">
        <v>0</v>
      </c>
      <c r="T178" s="24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1" t="s">
        <v>145</v>
      </c>
      <c r="AT178" s="241" t="s">
        <v>142</v>
      </c>
      <c r="AU178" s="241" t="s">
        <v>83</v>
      </c>
      <c r="AY178" s="14" t="s">
        <v>116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4" t="s">
        <v>81</v>
      </c>
      <c r="BK178" s="242">
        <f>ROUND(I178*H178,2)</f>
        <v>0</v>
      </c>
      <c r="BL178" s="14" t="s">
        <v>139</v>
      </c>
      <c r="BM178" s="241" t="s">
        <v>316</v>
      </c>
    </row>
    <row r="179" s="2" customFormat="1" ht="21.75" customHeight="1">
      <c r="A179" s="35"/>
      <c r="B179" s="36"/>
      <c r="C179" s="229" t="s">
        <v>317</v>
      </c>
      <c r="D179" s="229" t="s">
        <v>120</v>
      </c>
      <c r="E179" s="230" t="s">
        <v>318</v>
      </c>
      <c r="F179" s="231" t="s">
        <v>319</v>
      </c>
      <c r="G179" s="232" t="s">
        <v>123</v>
      </c>
      <c r="H179" s="233">
        <v>2</v>
      </c>
      <c r="I179" s="234"/>
      <c r="J179" s="235">
        <f>ROUND(I179*H179,2)</f>
        <v>0</v>
      </c>
      <c r="K179" s="236"/>
      <c r="L179" s="41"/>
      <c r="M179" s="237" t="s">
        <v>1</v>
      </c>
      <c r="N179" s="238" t="s">
        <v>38</v>
      </c>
      <c r="O179" s="88"/>
      <c r="P179" s="239">
        <f>O179*H179</f>
        <v>0</v>
      </c>
      <c r="Q179" s="239">
        <v>0.00027999999999999998</v>
      </c>
      <c r="R179" s="239">
        <f>Q179*H179</f>
        <v>0.00055999999999999995</v>
      </c>
      <c r="S179" s="239">
        <v>0</v>
      </c>
      <c r="T179" s="24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1" t="s">
        <v>139</v>
      </c>
      <c r="AT179" s="241" t="s">
        <v>120</v>
      </c>
      <c r="AU179" s="241" t="s">
        <v>83</v>
      </c>
      <c r="AY179" s="14" t="s">
        <v>116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4" t="s">
        <v>81</v>
      </c>
      <c r="BK179" s="242">
        <f>ROUND(I179*H179,2)</f>
        <v>0</v>
      </c>
      <c r="BL179" s="14" t="s">
        <v>139</v>
      </c>
      <c r="BM179" s="241" t="s">
        <v>320</v>
      </c>
    </row>
    <row r="180" s="2" customFormat="1">
      <c r="A180" s="35"/>
      <c r="B180" s="36"/>
      <c r="C180" s="37"/>
      <c r="D180" s="255" t="s">
        <v>186</v>
      </c>
      <c r="E180" s="37"/>
      <c r="F180" s="256" t="s">
        <v>321</v>
      </c>
      <c r="G180" s="37"/>
      <c r="H180" s="37"/>
      <c r="I180" s="137"/>
      <c r="J180" s="37"/>
      <c r="K180" s="37"/>
      <c r="L180" s="41"/>
      <c r="M180" s="257"/>
      <c r="N180" s="258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186</v>
      </c>
      <c r="AU180" s="14" t="s">
        <v>83</v>
      </c>
    </row>
    <row r="181" s="2" customFormat="1" ht="21.75" customHeight="1">
      <c r="A181" s="35"/>
      <c r="B181" s="36"/>
      <c r="C181" s="229" t="s">
        <v>322</v>
      </c>
      <c r="D181" s="229" t="s">
        <v>120</v>
      </c>
      <c r="E181" s="230" t="s">
        <v>323</v>
      </c>
      <c r="F181" s="231" t="s">
        <v>324</v>
      </c>
      <c r="G181" s="232" t="s">
        <v>138</v>
      </c>
      <c r="H181" s="233">
        <v>182</v>
      </c>
      <c r="I181" s="234"/>
      <c r="J181" s="235">
        <f>ROUND(I181*H181,2)</f>
        <v>0</v>
      </c>
      <c r="K181" s="236"/>
      <c r="L181" s="41"/>
      <c r="M181" s="237" t="s">
        <v>1</v>
      </c>
      <c r="N181" s="238" t="s">
        <v>38</v>
      </c>
      <c r="O181" s="88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1" t="s">
        <v>139</v>
      </c>
      <c r="AT181" s="241" t="s">
        <v>120</v>
      </c>
      <c r="AU181" s="241" t="s">
        <v>83</v>
      </c>
      <c r="AY181" s="14" t="s">
        <v>116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4" t="s">
        <v>81</v>
      </c>
      <c r="BK181" s="242">
        <f>ROUND(I181*H181,2)</f>
        <v>0</v>
      </c>
      <c r="BL181" s="14" t="s">
        <v>139</v>
      </c>
      <c r="BM181" s="241" t="s">
        <v>325</v>
      </c>
    </row>
    <row r="182" s="2" customFormat="1" ht="33" customHeight="1">
      <c r="A182" s="35"/>
      <c r="B182" s="36"/>
      <c r="C182" s="229" t="s">
        <v>326</v>
      </c>
      <c r="D182" s="229" t="s">
        <v>120</v>
      </c>
      <c r="E182" s="230" t="s">
        <v>327</v>
      </c>
      <c r="F182" s="231" t="s">
        <v>328</v>
      </c>
      <c r="G182" s="232" t="s">
        <v>178</v>
      </c>
      <c r="H182" s="254"/>
      <c r="I182" s="234"/>
      <c r="J182" s="235">
        <f>ROUND(I182*H182,2)</f>
        <v>0</v>
      </c>
      <c r="K182" s="236"/>
      <c r="L182" s="41"/>
      <c r="M182" s="237" t="s">
        <v>1</v>
      </c>
      <c r="N182" s="238" t="s">
        <v>38</v>
      </c>
      <c r="O182" s="88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1" t="s">
        <v>139</v>
      </c>
      <c r="AT182" s="241" t="s">
        <v>120</v>
      </c>
      <c r="AU182" s="241" t="s">
        <v>83</v>
      </c>
      <c r="AY182" s="14" t="s">
        <v>116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4" t="s">
        <v>81</v>
      </c>
      <c r="BK182" s="242">
        <f>ROUND(I182*H182,2)</f>
        <v>0</v>
      </c>
      <c r="BL182" s="14" t="s">
        <v>139</v>
      </c>
      <c r="BM182" s="241" t="s">
        <v>329</v>
      </c>
    </row>
    <row r="183" s="12" customFormat="1" ht="22.8" customHeight="1">
      <c r="A183" s="12"/>
      <c r="B183" s="213"/>
      <c r="C183" s="214"/>
      <c r="D183" s="215" t="s">
        <v>72</v>
      </c>
      <c r="E183" s="227" t="s">
        <v>330</v>
      </c>
      <c r="F183" s="227" t="s">
        <v>331</v>
      </c>
      <c r="G183" s="214"/>
      <c r="H183" s="214"/>
      <c r="I183" s="217"/>
      <c r="J183" s="228">
        <f>BK183</f>
        <v>0</v>
      </c>
      <c r="K183" s="214"/>
      <c r="L183" s="219"/>
      <c r="M183" s="220"/>
      <c r="N183" s="221"/>
      <c r="O183" s="221"/>
      <c r="P183" s="222">
        <f>SUM(P184:P250)</f>
        <v>0</v>
      </c>
      <c r="Q183" s="221"/>
      <c r="R183" s="222">
        <f>SUM(R184:R250)</f>
        <v>0.79607000000000006</v>
      </c>
      <c r="S183" s="221"/>
      <c r="T183" s="223">
        <f>SUM(T184:T250)</f>
        <v>0.55067999999999995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4" t="s">
        <v>83</v>
      </c>
      <c r="AT183" s="225" t="s">
        <v>72</v>
      </c>
      <c r="AU183" s="225" t="s">
        <v>81</v>
      </c>
      <c r="AY183" s="224" t="s">
        <v>116</v>
      </c>
      <c r="BK183" s="226">
        <f>SUM(BK184:BK250)</f>
        <v>0</v>
      </c>
    </row>
    <row r="184" s="2" customFormat="1" ht="21.75" customHeight="1">
      <c r="A184" s="35"/>
      <c r="B184" s="36"/>
      <c r="C184" s="243" t="s">
        <v>332</v>
      </c>
      <c r="D184" s="243" t="s">
        <v>142</v>
      </c>
      <c r="E184" s="244" t="s">
        <v>333</v>
      </c>
      <c r="F184" s="245" t="s">
        <v>334</v>
      </c>
      <c r="G184" s="246" t="s">
        <v>123</v>
      </c>
      <c r="H184" s="247">
        <v>50</v>
      </c>
      <c r="I184" s="248"/>
      <c r="J184" s="249">
        <f>ROUND(I184*H184,2)</f>
        <v>0</v>
      </c>
      <c r="K184" s="250"/>
      <c r="L184" s="251"/>
      <c r="M184" s="252" t="s">
        <v>1</v>
      </c>
      <c r="N184" s="253" t="s">
        <v>38</v>
      </c>
      <c r="O184" s="88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1" t="s">
        <v>145</v>
      </c>
      <c r="AT184" s="241" t="s">
        <v>142</v>
      </c>
      <c r="AU184" s="241" t="s">
        <v>83</v>
      </c>
      <c r="AY184" s="14" t="s">
        <v>116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4" t="s">
        <v>81</v>
      </c>
      <c r="BK184" s="242">
        <f>ROUND(I184*H184,2)</f>
        <v>0</v>
      </c>
      <c r="BL184" s="14" t="s">
        <v>139</v>
      </c>
      <c r="BM184" s="241" t="s">
        <v>335</v>
      </c>
    </row>
    <row r="185" s="2" customFormat="1">
      <c r="A185" s="35"/>
      <c r="B185" s="36"/>
      <c r="C185" s="37"/>
      <c r="D185" s="255" t="s">
        <v>186</v>
      </c>
      <c r="E185" s="37"/>
      <c r="F185" s="256" t="s">
        <v>336</v>
      </c>
      <c r="G185" s="37"/>
      <c r="H185" s="37"/>
      <c r="I185" s="137"/>
      <c r="J185" s="37"/>
      <c r="K185" s="37"/>
      <c r="L185" s="41"/>
      <c r="M185" s="257"/>
      <c r="N185" s="258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186</v>
      </c>
      <c r="AU185" s="14" t="s">
        <v>83</v>
      </c>
    </row>
    <row r="186" s="2" customFormat="1" ht="21.75" customHeight="1">
      <c r="A186" s="35"/>
      <c r="B186" s="36"/>
      <c r="C186" s="229" t="s">
        <v>337</v>
      </c>
      <c r="D186" s="229" t="s">
        <v>120</v>
      </c>
      <c r="E186" s="230" t="s">
        <v>338</v>
      </c>
      <c r="F186" s="231" t="s">
        <v>339</v>
      </c>
      <c r="G186" s="232" t="s">
        <v>138</v>
      </c>
      <c r="H186" s="233">
        <v>1</v>
      </c>
      <c r="I186" s="234"/>
      <c r="J186" s="235">
        <f>ROUND(I186*H186,2)</f>
        <v>0</v>
      </c>
      <c r="K186" s="236"/>
      <c r="L186" s="41"/>
      <c r="M186" s="237" t="s">
        <v>1</v>
      </c>
      <c r="N186" s="238" t="s">
        <v>38</v>
      </c>
      <c r="O186" s="88"/>
      <c r="P186" s="239">
        <f>O186*H186</f>
        <v>0</v>
      </c>
      <c r="Q186" s="239">
        <v>0.0030899999999999999</v>
      </c>
      <c r="R186" s="239">
        <f>Q186*H186</f>
        <v>0.0030899999999999999</v>
      </c>
      <c r="S186" s="239">
        <v>0</v>
      </c>
      <c r="T186" s="24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1" t="s">
        <v>139</v>
      </c>
      <c r="AT186" s="241" t="s">
        <v>120</v>
      </c>
      <c r="AU186" s="241" t="s">
        <v>83</v>
      </c>
      <c r="AY186" s="14" t="s">
        <v>116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4" t="s">
        <v>81</v>
      </c>
      <c r="BK186" s="242">
        <f>ROUND(I186*H186,2)</f>
        <v>0</v>
      </c>
      <c r="BL186" s="14" t="s">
        <v>139</v>
      </c>
      <c r="BM186" s="241" t="s">
        <v>340</v>
      </c>
    </row>
    <row r="187" s="2" customFormat="1" ht="21.75" customHeight="1">
      <c r="A187" s="35"/>
      <c r="B187" s="36"/>
      <c r="C187" s="229" t="s">
        <v>341</v>
      </c>
      <c r="D187" s="229" t="s">
        <v>120</v>
      </c>
      <c r="E187" s="230" t="s">
        <v>342</v>
      </c>
      <c r="F187" s="231" t="s">
        <v>343</v>
      </c>
      <c r="G187" s="232" t="s">
        <v>344</v>
      </c>
      <c r="H187" s="233">
        <v>1</v>
      </c>
      <c r="I187" s="234"/>
      <c r="J187" s="235">
        <f>ROUND(I187*H187,2)</f>
        <v>0</v>
      </c>
      <c r="K187" s="236"/>
      <c r="L187" s="41"/>
      <c r="M187" s="237" t="s">
        <v>1</v>
      </c>
      <c r="N187" s="238" t="s">
        <v>38</v>
      </c>
      <c r="O187" s="88"/>
      <c r="P187" s="239">
        <f>O187*H187</f>
        <v>0</v>
      </c>
      <c r="Q187" s="239">
        <v>0.017850000000000001</v>
      </c>
      <c r="R187" s="239">
        <f>Q187*H187</f>
        <v>0.017850000000000001</v>
      </c>
      <c r="S187" s="239">
        <v>0</v>
      </c>
      <c r="T187" s="24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1" t="s">
        <v>139</v>
      </c>
      <c r="AT187" s="241" t="s">
        <v>120</v>
      </c>
      <c r="AU187" s="241" t="s">
        <v>83</v>
      </c>
      <c r="AY187" s="14" t="s">
        <v>116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4" t="s">
        <v>81</v>
      </c>
      <c r="BK187" s="242">
        <f>ROUND(I187*H187,2)</f>
        <v>0</v>
      </c>
      <c r="BL187" s="14" t="s">
        <v>139</v>
      </c>
      <c r="BM187" s="241" t="s">
        <v>345</v>
      </c>
    </row>
    <row r="188" s="2" customFormat="1" ht="21.75" customHeight="1">
      <c r="A188" s="35"/>
      <c r="B188" s="36"/>
      <c r="C188" s="229" t="s">
        <v>346</v>
      </c>
      <c r="D188" s="229" t="s">
        <v>120</v>
      </c>
      <c r="E188" s="230" t="s">
        <v>347</v>
      </c>
      <c r="F188" s="231" t="s">
        <v>348</v>
      </c>
      <c r="G188" s="232" t="s">
        <v>138</v>
      </c>
      <c r="H188" s="233">
        <v>130</v>
      </c>
      <c r="I188" s="234"/>
      <c r="J188" s="235">
        <f>ROUND(I188*H188,2)</f>
        <v>0</v>
      </c>
      <c r="K188" s="236"/>
      <c r="L188" s="41"/>
      <c r="M188" s="237" t="s">
        <v>1</v>
      </c>
      <c r="N188" s="238" t="s">
        <v>38</v>
      </c>
      <c r="O188" s="88"/>
      <c r="P188" s="239">
        <f>O188*H188</f>
        <v>0</v>
      </c>
      <c r="Q188" s="239">
        <v>0</v>
      </c>
      <c r="R188" s="239">
        <f>Q188*H188</f>
        <v>0</v>
      </c>
      <c r="S188" s="239">
        <v>0.0021299999999999999</v>
      </c>
      <c r="T188" s="240">
        <f>S188*H188</f>
        <v>0.27689999999999998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1" t="s">
        <v>139</v>
      </c>
      <c r="AT188" s="241" t="s">
        <v>120</v>
      </c>
      <c r="AU188" s="241" t="s">
        <v>83</v>
      </c>
      <c r="AY188" s="14" t="s">
        <v>116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4" t="s">
        <v>81</v>
      </c>
      <c r="BK188" s="242">
        <f>ROUND(I188*H188,2)</f>
        <v>0</v>
      </c>
      <c r="BL188" s="14" t="s">
        <v>139</v>
      </c>
      <c r="BM188" s="241" t="s">
        <v>349</v>
      </c>
    </row>
    <row r="189" s="2" customFormat="1" ht="21.75" customHeight="1">
      <c r="A189" s="35"/>
      <c r="B189" s="36"/>
      <c r="C189" s="229" t="s">
        <v>350</v>
      </c>
      <c r="D189" s="229" t="s">
        <v>120</v>
      </c>
      <c r="E189" s="230" t="s">
        <v>351</v>
      </c>
      <c r="F189" s="231" t="s">
        <v>352</v>
      </c>
      <c r="G189" s="232" t="s">
        <v>138</v>
      </c>
      <c r="H189" s="233">
        <v>30</v>
      </c>
      <c r="I189" s="234"/>
      <c r="J189" s="235">
        <f>ROUND(I189*H189,2)</f>
        <v>0</v>
      </c>
      <c r="K189" s="236"/>
      <c r="L189" s="41"/>
      <c r="M189" s="237" t="s">
        <v>1</v>
      </c>
      <c r="N189" s="238" t="s">
        <v>38</v>
      </c>
      <c r="O189" s="88"/>
      <c r="P189" s="239">
        <f>O189*H189</f>
        <v>0</v>
      </c>
      <c r="Q189" s="239">
        <v>0</v>
      </c>
      <c r="R189" s="239">
        <f>Q189*H189</f>
        <v>0</v>
      </c>
      <c r="S189" s="239">
        <v>0.0049699999999999996</v>
      </c>
      <c r="T189" s="240">
        <f>S189*H189</f>
        <v>0.14909999999999998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1" t="s">
        <v>139</v>
      </c>
      <c r="AT189" s="241" t="s">
        <v>120</v>
      </c>
      <c r="AU189" s="241" t="s">
        <v>83</v>
      </c>
      <c r="AY189" s="14" t="s">
        <v>116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4" t="s">
        <v>81</v>
      </c>
      <c r="BK189" s="242">
        <f>ROUND(I189*H189,2)</f>
        <v>0</v>
      </c>
      <c r="BL189" s="14" t="s">
        <v>139</v>
      </c>
      <c r="BM189" s="241" t="s">
        <v>353</v>
      </c>
    </row>
    <row r="190" s="2" customFormat="1" ht="21.75" customHeight="1">
      <c r="A190" s="35"/>
      <c r="B190" s="36"/>
      <c r="C190" s="229" t="s">
        <v>354</v>
      </c>
      <c r="D190" s="229" t="s">
        <v>120</v>
      </c>
      <c r="E190" s="230" t="s">
        <v>355</v>
      </c>
      <c r="F190" s="231" t="s">
        <v>356</v>
      </c>
      <c r="G190" s="232" t="s">
        <v>138</v>
      </c>
      <c r="H190" s="233">
        <v>1</v>
      </c>
      <c r="I190" s="234"/>
      <c r="J190" s="235">
        <f>ROUND(I190*H190,2)</f>
        <v>0</v>
      </c>
      <c r="K190" s="236"/>
      <c r="L190" s="41"/>
      <c r="M190" s="237" t="s">
        <v>1</v>
      </c>
      <c r="N190" s="238" t="s">
        <v>38</v>
      </c>
      <c r="O190" s="88"/>
      <c r="P190" s="239">
        <f>O190*H190</f>
        <v>0</v>
      </c>
      <c r="Q190" s="239">
        <v>0</v>
      </c>
      <c r="R190" s="239">
        <f>Q190*H190</f>
        <v>0</v>
      </c>
      <c r="S190" s="239">
        <v>0.0067000000000000002</v>
      </c>
      <c r="T190" s="240">
        <f>S190*H190</f>
        <v>0.0067000000000000002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1" t="s">
        <v>139</v>
      </c>
      <c r="AT190" s="241" t="s">
        <v>120</v>
      </c>
      <c r="AU190" s="241" t="s">
        <v>83</v>
      </c>
      <c r="AY190" s="14" t="s">
        <v>116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4" t="s">
        <v>81</v>
      </c>
      <c r="BK190" s="242">
        <f>ROUND(I190*H190,2)</f>
        <v>0</v>
      </c>
      <c r="BL190" s="14" t="s">
        <v>139</v>
      </c>
      <c r="BM190" s="241" t="s">
        <v>357</v>
      </c>
    </row>
    <row r="191" s="2" customFormat="1" ht="33" customHeight="1">
      <c r="A191" s="35"/>
      <c r="B191" s="36"/>
      <c r="C191" s="229" t="s">
        <v>358</v>
      </c>
      <c r="D191" s="229" t="s">
        <v>120</v>
      </c>
      <c r="E191" s="230" t="s">
        <v>359</v>
      </c>
      <c r="F191" s="231" t="s">
        <v>360</v>
      </c>
      <c r="G191" s="232" t="s">
        <v>123</v>
      </c>
      <c r="H191" s="233">
        <v>1</v>
      </c>
      <c r="I191" s="234"/>
      <c r="J191" s="235">
        <f>ROUND(I191*H191,2)</f>
        <v>0</v>
      </c>
      <c r="K191" s="236"/>
      <c r="L191" s="41"/>
      <c r="M191" s="237" t="s">
        <v>1</v>
      </c>
      <c r="N191" s="238" t="s">
        <v>38</v>
      </c>
      <c r="O191" s="88"/>
      <c r="P191" s="239">
        <f>O191*H191</f>
        <v>0</v>
      </c>
      <c r="Q191" s="239">
        <v>0.0016900000000000001</v>
      </c>
      <c r="R191" s="239">
        <f>Q191*H191</f>
        <v>0.0016900000000000001</v>
      </c>
      <c r="S191" s="239">
        <v>0</v>
      </c>
      <c r="T191" s="24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1" t="s">
        <v>139</v>
      </c>
      <c r="AT191" s="241" t="s">
        <v>120</v>
      </c>
      <c r="AU191" s="241" t="s">
        <v>83</v>
      </c>
      <c r="AY191" s="14" t="s">
        <v>116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4" t="s">
        <v>81</v>
      </c>
      <c r="BK191" s="242">
        <f>ROUND(I191*H191,2)</f>
        <v>0</v>
      </c>
      <c r="BL191" s="14" t="s">
        <v>139</v>
      </c>
      <c r="BM191" s="241" t="s">
        <v>361</v>
      </c>
    </row>
    <row r="192" s="2" customFormat="1" ht="21.75" customHeight="1">
      <c r="A192" s="35"/>
      <c r="B192" s="36"/>
      <c r="C192" s="229" t="s">
        <v>362</v>
      </c>
      <c r="D192" s="229" t="s">
        <v>120</v>
      </c>
      <c r="E192" s="230" t="s">
        <v>363</v>
      </c>
      <c r="F192" s="231" t="s">
        <v>364</v>
      </c>
      <c r="G192" s="232" t="s">
        <v>138</v>
      </c>
      <c r="H192" s="233">
        <v>80</v>
      </c>
      <c r="I192" s="234"/>
      <c r="J192" s="235">
        <f>ROUND(I192*H192,2)</f>
        <v>0</v>
      </c>
      <c r="K192" s="236"/>
      <c r="L192" s="41"/>
      <c r="M192" s="237" t="s">
        <v>1</v>
      </c>
      <c r="N192" s="238" t="s">
        <v>38</v>
      </c>
      <c r="O192" s="88"/>
      <c r="P192" s="239">
        <f>O192*H192</f>
        <v>0</v>
      </c>
      <c r="Q192" s="239">
        <v>0.00097999999999999997</v>
      </c>
      <c r="R192" s="239">
        <f>Q192*H192</f>
        <v>0.078399999999999997</v>
      </c>
      <c r="S192" s="239">
        <v>0</v>
      </c>
      <c r="T192" s="24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1" t="s">
        <v>139</v>
      </c>
      <c r="AT192" s="241" t="s">
        <v>120</v>
      </c>
      <c r="AU192" s="241" t="s">
        <v>83</v>
      </c>
      <c r="AY192" s="14" t="s">
        <v>116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4" t="s">
        <v>81</v>
      </c>
      <c r="BK192" s="242">
        <f>ROUND(I192*H192,2)</f>
        <v>0</v>
      </c>
      <c r="BL192" s="14" t="s">
        <v>139</v>
      </c>
      <c r="BM192" s="241" t="s">
        <v>365</v>
      </c>
    </row>
    <row r="193" s="2" customFormat="1" ht="21.75" customHeight="1">
      <c r="A193" s="35"/>
      <c r="B193" s="36"/>
      <c r="C193" s="229" t="s">
        <v>366</v>
      </c>
      <c r="D193" s="229" t="s">
        <v>120</v>
      </c>
      <c r="E193" s="230" t="s">
        <v>367</v>
      </c>
      <c r="F193" s="231" t="s">
        <v>368</v>
      </c>
      <c r="G193" s="232" t="s">
        <v>138</v>
      </c>
      <c r="H193" s="233">
        <v>45</v>
      </c>
      <c r="I193" s="234"/>
      <c r="J193" s="235">
        <f>ROUND(I193*H193,2)</f>
        <v>0</v>
      </c>
      <c r="K193" s="236"/>
      <c r="L193" s="41"/>
      <c r="M193" s="237" t="s">
        <v>1</v>
      </c>
      <c r="N193" s="238" t="s">
        <v>38</v>
      </c>
      <c r="O193" s="88"/>
      <c r="P193" s="239">
        <f>O193*H193</f>
        <v>0</v>
      </c>
      <c r="Q193" s="239">
        <v>0.0012600000000000001</v>
      </c>
      <c r="R193" s="239">
        <f>Q193*H193</f>
        <v>0.0567</v>
      </c>
      <c r="S193" s="239">
        <v>0</v>
      </c>
      <c r="T193" s="240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41" t="s">
        <v>139</v>
      </c>
      <c r="AT193" s="241" t="s">
        <v>120</v>
      </c>
      <c r="AU193" s="241" t="s">
        <v>83</v>
      </c>
      <c r="AY193" s="14" t="s">
        <v>116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4" t="s">
        <v>81</v>
      </c>
      <c r="BK193" s="242">
        <f>ROUND(I193*H193,2)</f>
        <v>0</v>
      </c>
      <c r="BL193" s="14" t="s">
        <v>139</v>
      </c>
      <c r="BM193" s="241" t="s">
        <v>369</v>
      </c>
    </row>
    <row r="194" s="2" customFormat="1" ht="21.75" customHeight="1">
      <c r="A194" s="35"/>
      <c r="B194" s="36"/>
      <c r="C194" s="229" t="s">
        <v>370</v>
      </c>
      <c r="D194" s="229" t="s">
        <v>120</v>
      </c>
      <c r="E194" s="230" t="s">
        <v>371</v>
      </c>
      <c r="F194" s="231" t="s">
        <v>372</v>
      </c>
      <c r="G194" s="232" t="s">
        <v>138</v>
      </c>
      <c r="H194" s="233">
        <v>20</v>
      </c>
      <c r="I194" s="234"/>
      <c r="J194" s="235">
        <f>ROUND(I194*H194,2)</f>
        <v>0</v>
      </c>
      <c r="K194" s="236"/>
      <c r="L194" s="41"/>
      <c r="M194" s="237" t="s">
        <v>1</v>
      </c>
      <c r="N194" s="238" t="s">
        <v>38</v>
      </c>
      <c r="O194" s="88"/>
      <c r="P194" s="239">
        <f>O194*H194</f>
        <v>0</v>
      </c>
      <c r="Q194" s="239">
        <v>0.0015299999999999999</v>
      </c>
      <c r="R194" s="239">
        <f>Q194*H194</f>
        <v>0.030599999999999999</v>
      </c>
      <c r="S194" s="239">
        <v>0</v>
      </c>
      <c r="T194" s="24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1" t="s">
        <v>139</v>
      </c>
      <c r="AT194" s="241" t="s">
        <v>120</v>
      </c>
      <c r="AU194" s="241" t="s">
        <v>83</v>
      </c>
      <c r="AY194" s="14" t="s">
        <v>116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4" t="s">
        <v>81</v>
      </c>
      <c r="BK194" s="242">
        <f>ROUND(I194*H194,2)</f>
        <v>0</v>
      </c>
      <c r="BL194" s="14" t="s">
        <v>139</v>
      </c>
      <c r="BM194" s="241" t="s">
        <v>373</v>
      </c>
    </row>
    <row r="195" s="2" customFormat="1" ht="21.75" customHeight="1">
      <c r="A195" s="35"/>
      <c r="B195" s="36"/>
      <c r="C195" s="229" t="s">
        <v>374</v>
      </c>
      <c r="D195" s="229" t="s">
        <v>120</v>
      </c>
      <c r="E195" s="230" t="s">
        <v>375</v>
      </c>
      <c r="F195" s="231" t="s">
        <v>376</v>
      </c>
      <c r="G195" s="232" t="s">
        <v>138</v>
      </c>
      <c r="H195" s="233">
        <v>20</v>
      </c>
      <c r="I195" s="234"/>
      <c r="J195" s="235">
        <f>ROUND(I195*H195,2)</f>
        <v>0</v>
      </c>
      <c r="K195" s="236"/>
      <c r="L195" s="41"/>
      <c r="M195" s="237" t="s">
        <v>1</v>
      </c>
      <c r="N195" s="238" t="s">
        <v>38</v>
      </c>
      <c r="O195" s="88"/>
      <c r="P195" s="239">
        <f>O195*H195</f>
        <v>0</v>
      </c>
      <c r="Q195" s="239">
        <v>0.0028400000000000001</v>
      </c>
      <c r="R195" s="239">
        <f>Q195*H195</f>
        <v>0.056800000000000003</v>
      </c>
      <c r="S195" s="239">
        <v>0</v>
      </c>
      <c r="T195" s="24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1" t="s">
        <v>139</v>
      </c>
      <c r="AT195" s="241" t="s">
        <v>120</v>
      </c>
      <c r="AU195" s="241" t="s">
        <v>83</v>
      </c>
      <c r="AY195" s="14" t="s">
        <v>116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4" t="s">
        <v>81</v>
      </c>
      <c r="BK195" s="242">
        <f>ROUND(I195*H195,2)</f>
        <v>0</v>
      </c>
      <c r="BL195" s="14" t="s">
        <v>139</v>
      </c>
      <c r="BM195" s="241" t="s">
        <v>377</v>
      </c>
    </row>
    <row r="196" s="2" customFormat="1" ht="21.75" customHeight="1">
      <c r="A196" s="35"/>
      <c r="B196" s="36"/>
      <c r="C196" s="229" t="s">
        <v>378</v>
      </c>
      <c r="D196" s="229" t="s">
        <v>120</v>
      </c>
      <c r="E196" s="230" t="s">
        <v>379</v>
      </c>
      <c r="F196" s="231" t="s">
        <v>380</v>
      </c>
      <c r="G196" s="232" t="s">
        <v>138</v>
      </c>
      <c r="H196" s="233">
        <v>95</v>
      </c>
      <c r="I196" s="234"/>
      <c r="J196" s="235">
        <f>ROUND(I196*H196,2)</f>
        <v>0</v>
      </c>
      <c r="K196" s="236"/>
      <c r="L196" s="41"/>
      <c r="M196" s="237" t="s">
        <v>1</v>
      </c>
      <c r="N196" s="238" t="s">
        <v>38</v>
      </c>
      <c r="O196" s="88"/>
      <c r="P196" s="239">
        <f>O196*H196</f>
        <v>0</v>
      </c>
      <c r="Q196" s="239">
        <v>0.00069999999999999999</v>
      </c>
      <c r="R196" s="239">
        <f>Q196*H196</f>
        <v>0.066500000000000004</v>
      </c>
      <c r="S196" s="239">
        <v>0</v>
      </c>
      <c r="T196" s="240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41" t="s">
        <v>139</v>
      </c>
      <c r="AT196" s="241" t="s">
        <v>120</v>
      </c>
      <c r="AU196" s="241" t="s">
        <v>83</v>
      </c>
      <c r="AY196" s="14" t="s">
        <v>116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4" t="s">
        <v>81</v>
      </c>
      <c r="BK196" s="242">
        <f>ROUND(I196*H196,2)</f>
        <v>0</v>
      </c>
      <c r="BL196" s="14" t="s">
        <v>139</v>
      </c>
      <c r="BM196" s="241" t="s">
        <v>381</v>
      </c>
    </row>
    <row r="197" s="2" customFormat="1">
      <c r="A197" s="35"/>
      <c r="B197" s="36"/>
      <c r="C197" s="37"/>
      <c r="D197" s="255" t="s">
        <v>186</v>
      </c>
      <c r="E197" s="37"/>
      <c r="F197" s="256" t="s">
        <v>382</v>
      </c>
      <c r="G197" s="37"/>
      <c r="H197" s="37"/>
      <c r="I197" s="137"/>
      <c r="J197" s="37"/>
      <c r="K197" s="37"/>
      <c r="L197" s="41"/>
      <c r="M197" s="257"/>
      <c r="N197" s="258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186</v>
      </c>
      <c r="AU197" s="14" t="s">
        <v>83</v>
      </c>
    </row>
    <row r="198" s="2" customFormat="1" ht="21.75" customHeight="1">
      <c r="A198" s="35"/>
      <c r="B198" s="36"/>
      <c r="C198" s="229" t="s">
        <v>383</v>
      </c>
      <c r="D198" s="229" t="s">
        <v>120</v>
      </c>
      <c r="E198" s="230" t="s">
        <v>384</v>
      </c>
      <c r="F198" s="231" t="s">
        <v>385</v>
      </c>
      <c r="G198" s="232" t="s">
        <v>138</v>
      </c>
      <c r="H198" s="233">
        <v>60</v>
      </c>
      <c r="I198" s="234"/>
      <c r="J198" s="235">
        <f>ROUND(I198*H198,2)</f>
        <v>0</v>
      </c>
      <c r="K198" s="236"/>
      <c r="L198" s="41"/>
      <c r="M198" s="237" t="s">
        <v>1</v>
      </c>
      <c r="N198" s="238" t="s">
        <v>38</v>
      </c>
      <c r="O198" s="88"/>
      <c r="P198" s="239">
        <f>O198*H198</f>
        <v>0</v>
      </c>
      <c r="Q198" s="239">
        <v>0.00092000000000000003</v>
      </c>
      <c r="R198" s="239">
        <f>Q198*H198</f>
        <v>0.055199999999999999</v>
      </c>
      <c r="S198" s="239">
        <v>0</v>
      </c>
      <c r="T198" s="240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1" t="s">
        <v>139</v>
      </c>
      <c r="AT198" s="241" t="s">
        <v>120</v>
      </c>
      <c r="AU198" s="241" t="s">
        <v>83</v>
      </c>
      <c r="AY198" s="14" t="s">
        <v>116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4" t="s">
        <v>81</v>
      </c>
      <c r="BK198" s="242">
        <f>ROUND(I198*H198,2)</f>
        <v>0</v>
      </c>
      <c r="BL198" s="14" t="s">
        <v>139</v>
      </c>
      <c r="BM198" s="241" t="s">
        <v>386</v>
      </c>
    </row>
    <row r="199" s="2" customFormat="1">
      <c r="A199" s="35"/>
      <c r="B199" s="36"/>
      <c r="C199" s="37"/>
      <c r="D199" s="255" t="s">
        <v>186</v>
      </c>
      <c r="E199" s="37"/>
      <c r="F199" s="256" t="s">
        <v>387</v>
      </c>
      <c r="G199" s="37"/>
      <c r="H199" s="37"/>
      <c r="I199" s="137"/>
      <c r="J199" s="37"/>
      <c r="K199" s="37"/>
      <c r="L199" s="41"/>
      <c r="M199" s="257"/>
      <c r="N199" s="258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186</v>
      </c>
      <c r="AU199" s="14" t="s">
        <v>83</v>
      </c>
    </row>
    <row r="200" s="2" customFormat="1" ht="21.75" customHeight="1">
      <c r="A200" s="35"/>
      <c r="B200" s="36"/>
      <c r="C200" s="229" t="s">
        <v>388</v>
      </c>
      <c r="D200" s="229" t="s">
        <v>120</v>
      </c>
      <c r="E200" s="230" t="s">
        <v>389</v>
      </c>
      <c r="F200" s="231" t="s">
        <v>390</v>
      </c>
      <c r="G200" s="232" t="s">
        <v>138</v>
      </c>
      <c r="H200" s="233">
        <v>30</v>
      </c>
      <c r="I200" s="234"/>
      <c r="J200" s="235">
        <f>ROUND(I200*H200,2)</f>
        <v>0</v>
      </c>
      <c r="K200" s="236"/>
      <c r="L200" s="41"/>
      <c r="M200" s="237" t="s">
        <v>1</v>
      </c>
      <c r="N200" s="238" t="s">
        <v>38</v>
      </c>
      <c r="O200" s="88"/>
      <c r="P200" s="239">
        <f>O200*H200</f>
        <v>0</v>
      </c>
      <c r="Q200" s="239">
        <v>0.0011900000000000001</v>
      </c>
      <c r="R200" s="239">
        <f>Q200*H200</f>
        <v>0.035700000000000003</v>
      </c>
      <c r="S200" s="239">
        <v>0</v>
      </c>
      <c r="T200" s="24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1" t="s">
        <v>139</v>
      </c>
      <c r="AT200" s="241" t="s">
        <v>120</v>
      </c>
      <c r="AU200" s="241" t="s">
        <v>83</v>
      </c>
      <c r="AY200" s="14" t="s">
        <v>116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4" t="s">
        <v>81</v>
      </c>
      <c r="BK200" s="242">
        <f>ROUND(I200*H200,2)</f>
        <v>0</v>
      </c>
      <c r="BL200" s="14" t="s">
        <v>139</v>
      </c>
      <c r="BM200" s="241" t="s">
        <v>391</v>
      </c>
    </row>
    <row r="201" s="2" customFormat="1">
      <c r="A201" s="35"/>
      <c r="B201" s="36"/>
      <c r="C201" s="37"/>
      <c r="D201" s="255" t="s">
        <v>186</v>
      </c>
      <c r="E201" s="37"/>
      <c r="F201" s="256" t="s">
        <v>387</v>
      </c>
      <c r="G201" s="37"/>
      <c r="H201" s="37"/>
      <c r="I201" s="137"/>
      <c r="J201" s="37"/>
      <c r="K201" s="37"/>
      <c r="L201" s="41"/>
      <c r="M201" s="257"/>
      <c r="N201" s="258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186</v>
      </c>
      <c r="AU201" s="14" t="s">
        <v>83</v>
      </c>
    </row>
    <row r="202" s="2" customFormat="1" ht="21.75" customHeight="1">
      <c r="A202" s="35"/>
      <c r="B202" s="36"/>
      <c r="C202" s="229" t="s">
        <v>392</v>
      </c>
      <c r="D202" s="229" t="s">
        <v>120</v>
      </c>
      <c r="E202" s="230" t="s">
        <v>393</v>
      </c>
      <c r="F202" s="231" t="s">
        <v>394</v>
      </c>
      <c r="G202" s="232" t="s">
        <v>138</v>
      </c>
      <c r="H202" s="233">
        <v>20</v>
      </c>
      <c r="I202" s="234"/>
      <c r="J202" s="235">
        <f>ROUND(I202*H202,2)</f>
        <v>0</v>
      </c>
      <c r="K202" s="236"/>
      <c r="L202" s="41"/>
      <c r="M202" s="237" t="s">
        <v>1</v>
      </c>
      <c r="N202" s="238" t="s">
        <v>38</v>
      </c>
      <c r="O202" s="88"/>
      <c r="P202" s="239">
        <f>O202*H202</f>
        <v>0</v>
      </c>
      <c r="Q202" s="239">
        <v>0.0015</v>
      </c>
      <c r="R202" s="239">
        <f>Q202*H202</f>
        <v>0.029999999999999999</v>
      </c>
      <c r="S202" s="239">
        <v>0</v>
      </c>
      <c r="T202" s="240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1" t="s">
        <v>139</v>
      </c>
      <c r="AT202" s="241" t="s">
        <v>120</v>
      </c>
      <c r="AU202" s="241" t="s">
        <v>83</v>
      </c>
      <c r="AY202" s="14" t="s">
        <v>116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4" t="s">
        <v>81</v>
      </c>
      <c r="BK202" s="242">
        <f>ROUND(I202*H202,2)</f>
        <v>0</v>
      </c>
      <c r="BL202" s="14" t="s">
        <v>139</v>
      </c>
      <c r="BM202" s="241" t="s">
        <v>395</v>
      </c>
    </row>
    <row r="203" s="2" customFormat="1">
      <c r="A203" s="35"/>
      <c r="B203" s="36"/>
      <c r="C203" s="37"/>
      <c r="D203" s="255" t="s">
        <v>186</v>
      </c>
      <c r="E203" s="37"/>
      <c r="F203" s="256" t="s">
        <v>387</v>
      </c>
      <c r="G203" s="37"/>
      <c r="H203" s="37"/>
      <c r="I203" s="137"/>
      <c r="J203" s="37"/>
      <c r="K203" s="37"/>
      <c r="L203" s="41"/>
      <c r="M203" s="257"/>
      <c r="N203" s="258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186</v>
      </c>
      <c r="AU203" s="14" t="s">
        <v>83</v>
      </c>
    </row>
    <row r="204" s="2" customFormat="1" ht="16.5" customHeight="1">
      <c r="A204" s="35"/>
      <c r="B204" s="36"/>
      <c r="C204" s="229" t="s">
        <v>396</v>
      </c>
      <c r="D204" s="229" t="s">
        <v>120</v>
      </c>
      <c r="E204" s="230" t="s">
        <v>397</v>
      </c>
      <c r="F204" s="231" t="s">
        <v>398</v>
      </c>
      <c r="G204" s="232" t="s">
        <v>138</v>
      </c>
      <c r="H204" s="233">
        <v>95</v>
      </c>
      <c r="I204" s="234"/>
      <c r="J204" s="235">
        <f>ROUND(I204*H204,2)</f>
        <v>0</v>
      </c>
      <c r="K204" s="236"/>
      <c r="L204" s="41"/>
      <c r="M204" s="237" t="s">
        <v>1</v>
      </c>
      <c r="N204" s="238" t="s">
        <v>38</v>
      </c>
      <c r="O204" s="88"/>
      <c r="P204" s="239">
        <f>O204*H204</f>
        <v>0</v>
      </c>
      <c r="Q204" s="239">
        <v>0</v>
      </c>
      <c r="R204" s="239">
        <f>Q204*H204</f>
        <v>0</v>
      </c>
      <c r="S204" s="239">
        <v>0.00027999999999999998</v>
      </c>
      <c r="T204" s="240">
        <f>S204*H204</f>
        <v>0.026599999999999999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1" t="s">
        <v>139</v>
      </c>
      <c r="AT204" s="241" t="s">
        <v>120</v>
      </c>
      <c r="AU204" s="241" t="s">
        <v>83</v>
      </c>
      <c r="AY204" s="14" t="s">
        <v>116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4" t="s">
        <v>81</v>
      </c>
      <c r="BK204" s="242">
        <f>ROUND(I204*H204,2)</f>
        <v>0</v>
      </c>
      <c r="BL204" s="14" t="s">
        <v>139</v>
      </c>
      <c r="BM204" s="241" t="s">
        <v>399</v>
      </c>
    </row>
    <row r="205" s="2" customFormat="1" ht="16.5" customHeight="1">
      <c r="A205" s="35"/>
      <c r="B205" s="36"/>
      <c r="C205" s="229" t="s">
        <v>400</v>
      </c>
      <c r="D205" s="229" t="s">
        <v>120</v>
      </c>
      <c r="E205" s="230" t="s">
        <v>401</v>
      </c>
      <c r="F205" s="231" t="s">
        <v>402</v>
      </c>
      <c r="G205" s="232" t="s">
        <v>138</v>
      </c>
      <c r="H205" s="233">
        <v>30</v>
      </c>
      <c r="I205" s="234"/>
      <c r="J205" s="235">
        <f>ROUND(I205*H205,2)</f>
        <v>0</v>
      </c>
      <c r="K205" s="236"/>
      <c r="L205" s="41"/>
      <c r="M205" s="237" t="s">
        <v>1</v>
      </c>
      <c r="N205" s="238" t="s">
        <v>38</v>
      </c>
      <c r="O205" s="88"/>
      <c r="P205" s="239">
        <f>O205*H205</f>
        <v>0</v>
      </c>
      <c r="Q205" s="239">
        <v>0</v>
      </c>
      <c r="R205" s="239">
        <f>Q205*H205</f>
        <v>0</v>
      </c>
      <c r="S205" s="239">
        <v>0.00029</v>
      </c>
      <c r="T205" s="240">
        <f>S205*H205</f>
        <v>0.0086999999999999994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41" t="s">
        <v>139</v>
      </c>
      <c r="AT205" s="241" t="s">
        <v>120</v>
      </c>
      <c r="AU205" s="241" t="s">
        <v>83</v>
      </c>
      <c r="AY205" s="14" t="s">
        <v>116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4" t="s">
        <v>81</v>
      </c>
      <c r="BK205" s="242">
        <f>ROUND(I205*H205,2)</f>
        <v>0</v>
      </c>
      <c r="BL205" s="14" t="s">
        <v>139</v>
      </c>
      <c r="BM205" s="241" t="s">
        <v>403</v>
      </c>
    </row>
    <row r="206" s="2" customFormat="1" ht="44.25" customHeight="1">
      <c r="A206" s="35"/>
      <c r="B206" s="36"/>
      <c r="C206" s="229" t="s">
        <v>404</v>
      </c>
      <c r="D206" s="229" t="s">
        <v>120</v>
      </c>
      <c r="E206" s="230" t="s">
        <v>405</v>
      </c>
      <c r="F206" s="231" t="s">
        <v>406</v>
      </c>
      <c r="G206" s="232" t="s">
        <v>138</v>
      </c>
      <c r="H206" s="233">
        <v>40</v>
      </c>
      <c r="I206" s="234"/>
      <c r="J206" s="235">
        <f>ROUND(I206*H206,2)</f>
        <v>0</v>
      </c>
      <c r="K206" s="236"/>
      <c r="L206" s="41"/>
      <c r="M206" s="237" t="s">
        <v>1</v>
      </c>
      <c r="N206" s="238" t="s">
        <v>38</v>
      </c>
      <c r="O206" s="88"/>
      <c r="P206" s="239">
        <f>O206*H206</f>
        <v>0</v>
      </c>
      <c r="Q206" s="239">
        <v>5.0000000000000002E-05</v>
      </c>
      <c r="R206" s="239">
        <f>Q206*H206</f>
        <v>0.002</v>
      </c>
      <c r="S206" s="239">
        <v>0</v>
      </c>
      <c r="T206" s="240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41" t="s">
        <v>139</v>
      </c>
      <c r="AT206" s="241" t="s">
        <v>120</v>
      </c>
      <c r="AU206" s="241" t="s">
        <v>83</v>
      </c>
      <c r="AY206" s="14" t="s">
        <v>116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4" t="s">
        <v>81</v>
      </c>
      <c r="BK206" s="242">
        <f>ROUND(I206*H206,2)</f>
        <v>0</v>
      </c>
      <c r="BL206" s="14" t="s">
        <v>139</v>
      </c>
      <c r="BM206" s="241" t="s">
        <v>407</v>
      </c>
    </row>
    <row r="207" s="2" customFormat="1" ht="44.25" customHeight="1">
      <c r="A207" s="35"/>
      <c r="B207" s="36"/>
      <c r="C207" s="229" t="s">
        <v>408</v>
      </c>
      <c r="D207" s="229" t="s">
        <v>120</v>
      </c>
      <c r="E207" s="230" t="s">
        <v>409</v>
      </c>
      <c r="F207" s="231" t="s">
        <v>410</v>
      </c>
      <c r="G207" s="232" t="s">
        <v>138</v>
      </c>
      <c r="H207" s="233">
        <v>15</v>
      </c>
      <c r="I207" s="234"/>
      <c r="J207" s="235">
        <f>ROUND(I207*H207,2)</f>
        <v>0</v>
      </c>
      <c r="K207" s="236"/>
      <c r="L207" s="41"/>
      <c r="M207" s="237" t="s">
        <v>1</v>
      </c>
      <c r="N207" s="238" t="s">
        <v>38</v>
      </c>
      <c r="O207" s="88"/>
      <c r="P207" s="239">
        <f>O207*H207</f>
        <v>0</v>
      </c>
      <c r="Q207" s="239">
        <v>6.9999999999999994E-05</v>
      </c>
      <c r="R207" s="239">
        <f>Q207*H207</f>
        <v>0.0010499999999999999</v>
      </c>
      <c r="S207" s="239">
        <v>0</v>
      </c>
      <c r="T207" s="240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41" t="s">
        <v>139</v>
      </c>
      <c r="AT207" s="241" t="s">
        <v>120</v>
      </c>
      <c r="AU207" s="241" t="s">
        <v>83</v>
      </c>
      <c r="AY207" s="14" t="s">
        <v>116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4" t="s">
        <v>81</v>
      </c>
      <c r="BK207" s="242">
        <f>ROUND(I207*H207,2)</f>
        <v>0</v>
      </c>
      <c r="BL207" s="14" t="s">
        <v>139</v>
      </c>
      <c r="BM207" s="241" t="s">
        <v>411</v>
      </c>
    </row>
    <row r="208" s="2" customFormat="1" ht="44.25" customHeight="1">
      <c r="A208" s="35"/>
      <c r="B208" s="36"/>
      <c r="C208" s="229" t="s">
        <v>412</v>
      </c>
      <c r="D208" s="229" t="s">
        <v>120</v>
      </c>
      <c r="E208" s="230" t="s">
        <v>413</v>
      </c>
      <c r="F208" s="231" t="s">
        <v>414</v>
      </c>
      <c r="G208" s="232" t="s">
        <v>138</v>
      </c>
      <c r="H208" s="233">
        <v>35</v>
      </c>
      <c r="I208" s="234"/>
      <c r="J208" s="235">
        <f>ROUND(I208*H208,2)</f>
        <v>0</v>
      </c>
      <c r="K208" s="236"/>
      <c r="L208" s="41"/>
      <c r="M208" s="237" t="s">
        <v>1</v>
      </c>
      <c r="N208" s="238" t="s">
        <v>38</v>
      </c>
      <c r="O208" s="88"/>
      <c r="P208" s="239">
        <f>O208*H208</f>
        <v>0</v>
      </c>
      <c r="Q208" s="239">
        <v>0.00020000000000000001</v>
      </c>
      <c r="R208" s="239">
        <f>Q208*H208</f>
        <v>0.0070000000000000001</v>
      </c>
      <c r="S208" s="239">
        <v>0</v>
      </c>
      <c r="T208" s="240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41" t="s">
        <v>139</v>
      </c>
      <c r="AT208" s="241" t="s">
        <v>120</v>
      </c>
      <c r="AU208" s="241" t="s">
        <v>83</v>
      </c>
      <c r="AY208" s="14" t="s">
        <v>116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4" t="s">
        <v>81</v>
      </c>
      <c r="BK208" s="242">
        <f>ROUND(I208*H208,2)</f>
        <v>0</v>
      </c>
      <c r="BL208" s="14" t="s">
        <v>139</v>
      </c>
      <c r="BM208" s="241" t="s">
        <v>415</v>
      </c>
    </row>
    <row r="209" s="2" customFormat="1" ht="44.25" customHeight="1">
      <c r="A209" s="35"/>
      <c r="B209" s="36"/>
      <c r="C209" s="229" t="s">
        <v>416</v>
      </c>
      <c r="D209" s="229" t="s">
        <v>120</v>
      </c>
      <c r="E209" s="230" t="s">
        <v>417</v>
      </c>
      <c r="F209" s="231" t="s">
        <v>418</v>
      </c>
      <c r="G209" s="232" t="s">
        <v>138</v>
      </c>
      <c r="H209" s="233">
        <v>10</v>
      </c>
      <c r="I209" s="234"/>
      <c r="J209" s="235">
        <f>ROUND(I209*H209,2)</f>
        <v>0</v>
      </c>
      <c r="K209" s="236"/>
      <c r="L209" s="41"/>
      <c r="M209" s="237" t="s">
        <v>1</v>
      </c>
      <c r="N209" s="238" t="s">
        <v>38</v>
      </c>
      <c r="O209" s="88"/>
      <c r="P209" s="239">
        <f>O209*H209</f>
        <v>0</v>
      </c>
      <c r="Q209" s="239">
        <v>0.00024000000000000001</v>
      </c>
      <c r="R209" s="239">
        <f>Q209*H209</f>
        <v>0.0024000000000000002</v>
      </c>
      <c r="S209" s="239">
        <v>0</v>
      </c>
      <c r="T209" s="24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41" t="s">
        <v>139</v>
      </c>
      <c r="AT209" s="241" t="s">
        <v>120</v>
      </c>
      <c r="AU209" s="241" t="s">
        <v>83</v>
      </c>
      <c r="AY209" s="14" t="s">
        <v>116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4" t="s">
        <v>81</v>
      </c>
      <c r="BK209" s="242">
        <f>ROUND(I209*H209,2)</f>
        <v>0</v>
      </c>
      <c r="BL209" s="14" t="s">
        <v>139</v>
      </c>
      <c r="BM209" s="241" t="s">
        <v>419</v>
      </c>
    </row>
    <row r="210" s="2" customFormat="1" ht="16.5" customHeight="1">
      <c r="A210" s="35"/>
      <c r="B210" s="36"/>
      <c r="C210" s="229" t="s">
        <v>420</v>
      </c>
      <c r="D210" s="229" t="s">
        <v>120</v>
      </c>
      <c r="E210" s="230" t="s">
        <v>421</v>
      </c>
      <c r="F210" s="231" t="s">
        <v>422</v>
      </c>
      <c r="G210" s="232" t="s">
        <v>138</v>
      </c>
      <c r="H210" s="233">
        <v>40</v>
      </c>
      <c r="I210" s="234"/>
      <c r="J210" s="235">
        <f>ROUND(I210*H210,2)</f>
        <v>0</v>
      </c>
      <c r="K210" s="236"/>
      <c r="L210" s="41"/>
      <c r="M210" s="237" t="s">
        <v>1</v>
      </c>
      <c r="N210" s="238" t="s">
        <v>38</v>
      </c>
      <c r="O210" s="88"/>
      <c r="P210" s="239">
        <f>O210*H210</f>
        <v>0</v>
      </c>
      <c r="Q210" s="239">
        <v>0.0016199999999999999</v>
      </c>
      <c r="R210" s="239">
        <f>Q210*H210</f>
        <v>0.064799999999999996</v>
      </c>
      <c r="S210" s="239">
        <v>0</v>
      </c>
      <c r="T210" s="240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41" t="s">
        <v>139</v>
      </c>
      <c r="AT210" s="241" t="s">
        <v>120</v>
      </c>
      <c r="AU210" s="241" t="s">
        <v>83</v>
      </c>
      <c r="AY210" s="14" t="s">
        <v>116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4" t="s">
        <v>81</v>
      </c>
      <c r="BK210" s="242">
        <f>ROUND(I210*H210,2)</f>
        <v>0</v>
      </c>
      <c r="BL210" s="14" t="s">
        <v>139</v>
      </c>
      <c r="BM210" s="241" t="s">
        <v>423</v>
      </c>
    </row>
    <row r="211" s="2" customFormat="1" ht="16.5" customHeight="1">
      <c r="A211" s="35"/>
      <c r="B211" s="36"/>
      <c r="C211" s="229" t="s">
        <v>424</v>
      </c>
      <c r="D211" s="229" t="s">
        <v>120</v>
      </c>
      <c r="E211" s="230" t="s">
        <v>425</v>
      </c>
      <c r="F211" s="231" t="s">
        <v>426</v>
      </c>
      <c r="G211" s="232" t="s">
        <v>138</v>
      </c>
      <c r="H211" s="233">
        <v>35</v>
      </c>
      <c r="I211" s="234"/>
      <c r="J211" s="235">
        <f>ROUND(I211*H211,2)</f>
        <v>0</v>
      </c>
      <c r="K211" s="236"/>
      <c r="L211" s="41"/>
      <c r="M211" s="237" t="s">
        <v>1</v>
      </c>
      <c r="N211" s="238" t="s">
        <v>38</v>
      </c>
      <c r="O211" s="88"/>
      <c r="P211" s="239">
        <f>O211*H211</f>
        <v>0</v>
      </c>
      <c r="Q211" s="239">
        <v>0.0019200000000000001</v>
      </c>
      <c r="R211" s="239">
        <f>Q211*H211</f>
        <v>0.067199999999999996</v>
      </c>
      <c r="S211" s="239">
        <v>0</v>
      </c>
      <c r="T211" s="24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41" t="s">
        <v>139</v>
      </c>
      <c r="AT211" s="241" t="s">
        <v>120</v>
      </c>
      <c r="AU211" s="241" t="s">
        <v>83</v>
      </c>
      <c r="AY211" s="14" t="s">
        <v>116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4" t="s">
        <v>81</v>
      </c>
      <c r="BK211" s="242">
        <f>ROUND(I211*H211,2)</f>
        <v>0</v>
      </c>
      <c r="BL211" s="14" t="s">
        <v>139</v>
      </c>
      <c r="BM211" s="241" t="s">
        <v>427</v>
      </c>
    </row>
    <row r="212" s="2" customFormat="1" ht="16.5" customHeight="1">
      <c r="A212" s="35"/>
      <c r="B212" s="36"/>
      <c r="C212" s="229" t="s">
        <v>428</v>
      </c>
      <c r="D212" s="229" t="s">
        <v>120</v>
      </c>
      <c r="E212" s="230" t="s">
        <v>429</v>
      </c>
      <c r="F212" s="231" t="s">
        <v>430</v>
      </c>
      <c r="G212" s="232" t="s">
        <v>138</v>
      </c>
      <c r="H212" s="233">
        <v>20</v>
      </c>
      <c r="I212" s="234"/>
      <c r="J212" s="235">
        <f>ROUND(I212*H212,2)</f>
        <v>0</v>
      </c>
      <c r="K212" s="236"/>
      <c r="L212" s="41"/>
      <c r="M212" s="237" t="s">
        <v>1</v>
      </c>
      <c r="N212" s="238" t="s">
        <v>38</v>
      </c>
      <c r="O212" s="88"/>
      <c r="P212" s="239">
        <f>O212*H212</f>
        <v>0</v>
      </c>
      <c r="Q212" s="239">
        <v>0.0024199999999999998</v>
      </c>
      <c r="R212" s="239">
        <f>Q212*H212</f>
        <v>0.048399999999999999</v>
      </c>
      <c r="S212" s="239">
        <v>0</v>
      </c>
      <c r="T212" s="240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41" t="s">
        <v>139</v>
      </c>
      <c r="AT212" s="241" t="s">
        <v>120</v>
      </c>
      <c r="AU212" s="241" t="s">
        <v>83</v>
      </c>
      <c r="AY212" s="14" t="s">
        <v>116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4" t="s">
        <v>81</v>
      </c>
      <c r="BK212" s="242">
        <f>ROUND(I212*H212,2)</f>
        <v>0</v>
      </c>
      <c r="BL212" s="14" t="s">
        <v>139</v>
      </c>
      <c r="BM212" s="241" t="s">
        <v>431</v>
      </c>
    </row>
    <row r="213" s="2" customFormat="1" ht="16.5" customHeight="1">
      <c r="A213" s="35"/>
      <c r="B213" s="36"/>
      <c r="C213" s="229" t="s">
        <v>432</v>
      </c>
      <c r="D213" s="229" t="s">
        <v>120</v>
      </c>
      <c r="E213" s="230" t="s">
        <v>433</v>
      </c>
      <c r="F213" s="231" t="s">
        <v>434</v>
      </c>
      <c r="G213" s="232" t="s">
        <v>138</v>
      </c>
      <c r="H213" s="233">
        <v>20</v>
      </c>
      <c r="I213" s="234"/>
      <c r="J213" s="235">
        <f>ROUND(I213*H213,2)</f>
        <v>0</v>
      </c>
      <c r="K213" s="236"/>
      <c r="L213" s="41"/>
      <c r="M213" s="237" t="s">
        <v>1</v>
      </c>
      <c r="N213" s="238" t="s">
        <v>38</v>
      </c>
      <c r="O213" s="88"/>
      <c r="P213" s="239">
        <f>O213*H213</f>
        <v>0</v>
      </c>
      <c r="Q213" s="239">
        <v>0.0026800000000000001</v>
      </c>
      <c r="R213" s="239">
        <f>Q213*H213</f>
        <v>0.053600000000000002</v>
      </c>
      <c r="S213" s="239">
        <v>0</v>
      </c>
      <c r="T213" s="240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41" t="s">
        <v>139</v>
      </c>
      <c r="AT213" s="241" t="s">
        <v>120</v>
      </c>
      <c r="AU213" s="241" t="s">
        <v>83</v>
      </c>
      <c r="AY213" s="14" t="s">
        <v>116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4" t="s">
        <v>81</v>
      </c>
      <c r="BK213" s="242">
        <f>ROUND(I213*H213,2)</f>
        <v>0</v>
      </c>
      <c r="BL213" s="14" t="s">
        <v>139</v>
      </c>
      <c r="BM213" s="241" t="s">
        <v>435</v>
      </c>
    </row>
    <row r="214" s="2" customFormat="1" ht="16.5" customHeight="1">
      <c r="A214" s="35"/>
      <c r="B214" s="36"/>
      <c r="C214" s="229" t="s">
        <v>436</v>
      </c>
      <c r="D214" s="229" t="s">
        <v>120</v>
      </c>
      <c r="E214" s="230" t="s">
        <v>437</v>
      </c>
      <c r="F214" s="231" t="s">
        <v>438</v>
      </c>
      <c r="G214" s="232" t="s">
        <v>138</v>
      </c>
      <c r="H214" s="233">
        <v>285</v>
      </c>
      <c r="I214" s="234"/>
      <c r="J214" s="235">
        <f>ROUND(I214*H214,2)</f>
        <v>0</v>
      </c>
      <c r="K214" s="236"/>
      <c r="L214" s="41"/>
      <c r="M214" s="237" t="s">
        <v>1</v>
      </c>
      <c r="N214" s="238" t="s">
        <v>38</v>
      </c>
      <c r="O214" s="88"/>
      <c r="P214" s="239">
        <f>O214*H214</f>
        <v>0</v>
      </c>
      <c r="Q214" s="239">
        <v>0</v>
      </c>
      <c r="R214" s="239">
        <f>Q214*H214</f>
        <v>0</v>
      </c>
      <c r="S214" s="239">
        <v>0.00023000000000000001</v>
      </c>
      <c r="T214" s="240">
        <f>S214*H214</f>
        <v>0.065549999999999997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41" t="s">
        <v>139</v>
      </c>
      <c r="AT214" s="241" t="s">
        <v>120</v>
      </c>
      <c r="AU214" s="241" t="s">
        <v>83</v>
      </c>
      <c r="AY214" s="14" t="s">
        <v>116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4" t="s">
        <v>81</v>
      </c>
      <c r="BK214" s="242">
        <f>ROUND(I214*H214,2)</f>
        <v>0</v>
      </c>
      <c r="BL214" s="14" t="s">
        <v>139</v>
      </c>
      <c r="BM214" s="241" t="s">
        <v>439</v>
      </c>
    </row>
    <row r="215" s="2" customFormat="1" ht="21.75" customHeight="1">
      <c r="A215" s="35"/>
      <c r="B215" s="36"/>
      <c r="C215" s="229" t="s">
        <v>440</v>
      </c>
      <c r="D215" s="229" t="s">
        <v>120</v>
      </c>
      <c r="E215" s="230" t="s">
        <v>441</v>
      </c>
      <c r="F215" s="231" t="s">
        <v>442</v>
      </c>
      <c r="G215" s="232" t="s">
        <v>123</v>
      </c>
      <c r="H215" s="233">
        <v>31</v>
      </c>
      <c r="I215" s="234"/>
      <c r="J215" s="235">
        <f>ROUND(I215*H215,2)</f>
        <v>0</v>
      </c>
      <c r="K215" s="236"/>
      <c r="L215" s="41"/>
      <c r="M215" s="237" t="s">
        <v>1</v>
      </c>
      <c r="N215" s="238" t="s">
        <v>38</v>
      </c>
      <c r="O215" s="88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41" t="s">
        <v>139</v>
      </c>
      <c r="AT215" s="241" t="s">
        <v>120</v>
      </c>
      <c r="AU215" s="241" t="s">
        <v>83</v>
      </c>
      <c r="AY215" s="14" t="s">
        <v>116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4" t="s">
        <v>81</v>
      </c>
      <c r="BK215" s="242">
        <f>ROUND(I215*H215,2)</f>
        <v>0</v>
      </c>
      <c r="BL215" s="14" t="s">
        <v>139</v>
      </c>
      <c r="BM215" s="241" t="s">
        <v>443</v>
      </c>
    </row>
    <row r="216" s="2" customFormat="1" ht="21.75" customHeight="1">
      <c r="A216" s="35"/>
      <c r="B216" s="36"/>
      <c r="C216" s="229" t="s">
        <v>444</v>
      </c>
      <c r="D216" s="229" t="s">
        <v>120</v>
      </c>
      <c r="E216" s="230" t="s">
        <v>445</v>
      </c>
      <c r="F216" s="231" t="s">
        <v>446</v>
      </c>
      <c r="G216" s="232" t="s">
        <v>123</v>
      </c>
      <c r="H216" s="233">
        <v>10</v>
      </c>
      <c r="I216" s="234"/>
      <c r="J216" s="235">
        <f>ROUND(I216*H216,2)</f>
        <v>0</v>
      </c>
      <c r="K216" s="236"/>
      <c r="L216" s="41"/>
      <c r="M216" s="237" t="s">
        <v>1</v>
      </c>
      <c r="N216" s="238" t="s">
        <v>38</v>
      </c>
      <c r="O216" s="88"/>
      <c r="P216" s="239">
        <f>O216*H216</f>
        <v>0</v>
      </c>
      <c r="Q216" s="239">
        <v>6.0000000000000002E-05</v>
      </c>
      <c r="R216" s="239">
        <f>Q216*H216</f>
        <v>0.00060000000000000006</v>
      </c>
      <c r="S216" s="239">
        <v>0</v>
      </c>
      <c r="T216" s="240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41" t="s">
        <v>139</v>
      </c>
      <c r="AT216" s="241" t="s">
        <v>120</v>
      </c>
      <c r="AU216" s="241" t="s">
        <v>83</v>
      </c>
      <c r="AY216" s="14" t="s">
        <v>116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4" t="s">
        <v>81</v>
      </c>
      <c r="BK216" s="242">
        <f>ROUND(I216*H216,2)</f>
        <v>0</v>
      </c>
      <c r="BL216" s="14" t="s">
        <v>139</v>
      </c>
      <c r="BM216" s="241" t="s">
        <v>447</v>
      </c>
    </row>
    <row r="217" s="2" customFormat="1">
      <c r="A217" s="35"/>
      <c r="B217" s="36"/>
      <c r="C217" s="37"/>
      <c r="D217" s="255" t="s">
        <v>186</v>
      </c>
      <c r="E217" s="37"/>
      <c r="F217" s="256" t="s">
        <v>387</v>
      </c>
      <c r="G217" s="37"/>
      <c r="H217" s="37"/>
      <c r="I217" s="137"/>
      <c r="J217" s="37"/>
      <c r="K217" s="37"/>
      <c r="L217" s="41"/>
      <c r="M217" s="257"/>
      <c r="N217" s="258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186</v>
      </c>
      <c r="AU217" s="14" t="s">
        <v>83</v>
      </c>
    </row>
    <row r="218" s="2" customFormat="1" ht="21.75" customHeight="1">
      <c r="A218" s="35"/>
      <c r="B218" s="36"/>
      <c r="C218" s="229" t="s">
        <v>448</v>
      </c>
      <c r="D218" s="229" t="s">
        <v>120</v>
      </c>
      <c r="E218" s="230" t="s">
        <v>449</v>
      </c>
      <c r="F218" s="231" t="s">
        <v>450</v>
      </c>
      <c r="G218" s="232" t="s">
        <v>123</v>
      </c>
      <c r="H218" s="233">
        <v>8</v>
      </c>
      <c r="I218" s="234"/>
      <c r="J218" s="235">
        <f>ROUND(I218*H218,2)</f>
        <v>0</v>
      </c>
      <c r="K218" s="236"/>
      <c r="L218" s="41"/>
      <c r="M218" s="237" t="s">
        <v>1</v>
      </c>
      <c r="N218" s="238" t="s">
        <v>38</v>
      </c>
      <c r="O218" s="88"/>
      <c r="P218" s="239">
        <f>O218*H218</f>
        <v>0</v>
      </c>
      <c r="Q218" s="239">
        <v>6.0000000000000002E-05</v>
      </c>
      <c r="R218" s="239">
        <f>Q218*H218</f>
        <v>0.00048000000000000001</v>
      </c>
      <c r="S218" s="239">
        <v>0</v>
      </c>
      <c r="T218" s="240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41" t="s">
        <v>139</v>
      </c>
      <c r="AT218" s="241" t="s">
        <v>120</v>
      </c>
      <c r="AU218" s="241" t="s">
        <v>83</v>
      </c>
      <c r="AY218" s="14" t="s">
        <v>116</v>
      </c>
      <c r="BE218" s="242">
        <f>IF(N218="základní",J218,0)</f>
        <v>0</v>
      </c>
      <c r="BF218" s="242">
        <f>IF(N218="snížená",J218,0)</f>
        <v>0</v>
      </c>
      <c r="BG218" s="242">
        <f>IF(N218="zákl. přenesená",J218,0)</f>
        <v>0</v>
      </c>
      <c r="BH218" s="242">
        <f>IF(N218="sníž. přenesená",J218,0)</f>
        <v>0</v>
      </c>
      <c r="BI218" s="242">
        <f>IF(N218="nulová",J218,0)</f>
        <v>0</v>
      </c>
      <c r="BJ218" s="14" t="s">
        <v>81</v>
      </c>
      <c r="BK218" s="242">
        <f>ROUND(I218*H218,2)</f>
        <v>0</v>
      </c>
      <c r="BL218" s="14" t="s">
        <v>139</v>
      </c>
      <c r="BM218" s="241" t="s">
        <v>451</v>
      </c>
    </row>
    <row r="219" s="2" customFormat="1">
      <c r="A219" s="35"/>
      <c r="B219" s="36"/>
      <c r="C219" s="37"/>
      <c r="D219" s="255" t="s">
        <v>186</v>
      </c>
      <c r="E219" s="37"/>
      <c r="F219" s="256" t="s">
        <v>387</v>
      </c>
      <c r="G219" s="37"/>
      <c r="H219" s="37"/>
      <c r="I219" s="137"/>
      <c r="J219" s="37"/>
      <c r="K219" s="37"/>
      <c r="L219" s="41"/>
      <c r="M219" s="257"/>
      <c r="N219" s="258"/>
      <c r="O219" s="88"/>
      <c r="P219" s="88"/>
      <c r="Q219" s="88"/>
      <c r="R219" s="88"/>
      <c r="S219" s="88"/>
      <c r="T219" s="89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186</v>
      </c>
      <c r="AU219" s="14" t="s">
        <v>83</v>
      </c>
    </row>
    <row r="220" s="2" customFormat="1" ht="21.75" customHeight="1">
      <c r="A220" s="35"/>
      <c r="B220" s="36"/>
      <c r="C220" s="229" t="s">
        <v>452</v>
      </c>
      <c r="D220" s="229" t="s">
        <v>120</v>
      </c>
      <c r="E220" s="230" t="s">
        <v>453</v>
      </c>
      <c r="F220" s="231" t="s">
        <v>454</v>
      </c>
      <c r="G220" s="232" t="s">
        <v>123</v>
      </c>
      <c r="H220" s="233">
        <v>1</v>
      </c>
      <c r="I220" s="234"/>
      <c r="J220" s="235">
        <f>ROUND(I220*H220,2)</f>
        <v>0</v>
      </c>
      <c r="K220" s="236"/>
      <c r="L220" s="41"/>
      <c r="M220" s="237" t="s">
        <v>1</v>
      </c>
      <c r="N220" s="238" t="s">
        <v>38</v>
      </c>
      <c r="O220" s="88"/>
      <c r="P220" s="239">
        <f>O220*H220</f>
        <v>0</v>
      </c>
      <c r="Q220" s="239">
        <v>6.0000000000000002E-05</v>
      </c>
      <c r="R220" s="239">
        <f>Q220*H220</f>
        <v>6.0000000000000002E-05</v>
      </c>
      <c r="S220" s="239">
        <v>0</v>
      </c>
      <c r="T220" s="24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41" t="s">
        <v>139</v>
      </c>
      <c r="AT220" s="241" t="s">
        <v>120</v>
      </c>
      <c r="AU220" s="241" t="s">
        <v>83</v>
      </c>
      <c r="AY220" s="14" t="s">
        <v>116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4" t="s">
        <v>81</v>
      </c>
      <c r="BK220" s="242">
        <f>ROUND(I220*H220,2)</f>
        <v>0</v>
      </c>
      <c r="BL220" s="14" t="s">
        <v>139</v>
      </c>
      <c r="BM220" s="241" t="s">
        <v>455</v>
      </c>
    </row>
    <row r="221" s="2" customFormat="1">
      <c r="A221" s="35"/>
      <c r="B221" s="36"/>
      <c r="C221" s="37"/>
      <c r="D221" s="255" t="s">
        <v>186</v>
      </c>
      <c r="E221" s="37"/>
      <c r="F221" s="256" t="s">
        <v>387</v>
      </c>
      <c r="G221" s="37"/>
      <c r="H221" s="37"/>
      <c r="I221" s="137"/>
      <c r="J221" s="37"/>
      <c r="K221" s="37"/>
      <c r="L221" s="41"/>
      <c r="M221" s="257"/>
      <c r="N221" s="258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186</v>
      </c>
      <c r="AU221" s="14" t="s">
        <v>83</v>
      </c>
    </row>
    <row r="222" s="2" customFormat="1" ht="21.75" customHeight="1">
      <c r="A222" s="35"/>
      <c r="B222" s="36"/>
      <c r="C222" s="229" t="s">
        <v>456</v>
      </c>
      <c r="D222" s="229" t="s">
        <v>120</v>
      </c>
      <c r="E222" s="230" t="s">
        <v>457</v>
      </c>
      <c r="F222" s="231" t="s">
        <v>458</v>
      </c>
      <c r="G222" s="232" t="s">
        <v>123</v>
      </c>
      <c r="H222" s="233">
        <v>1</v>
      </c>
      <c r="I222" s="234"/>
      <c r="J222" s="235">
        <f>ROUND(I222*H222,2)</f>
        <v>0</v>
      </c>
      <c r="K222" s="236"/>
      <c r="L222" s="41"/>
      <c r="M222" s="237" t="s">
        <v>1</v>
      </c>
      <c r="N222" s="238" t="s">
        <v>38</v>
      </c>
      <c r="O222" s="88"/>
      <c r="P222" s="239">
        <f>O222*H222</f>
        <v>0</v>
      </c>
      <c r="Q222" s="239">
        <v>6.0000000000000002E-05</v>
      </c>
      <c r="R222" s="239">
        <f>Q222*H222</f>
        <v>6.0000000000000002E-05</v>
      </c>
      <c r="S222" s="239">
        <v>0</v>
      </c>
      <c r="T222" s="24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41" t="s">
        <v>139</v>
      </c>
      <c r="AT222" s="241" t="s">
        <v>120</v>
      </c>
      <c r="AU222" s="241" t="s">
        <v>83</v>
      </c>
      <c r="AY222" s="14" t="s">
        <v>116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4" t="s">
        <v>81</v>
      </c>
      <c r="BK222" s="242">
        <f>ROUND(I222*H222,2)</f>
        <v>0</v>
      </c>
      <c r="BL222" s="14" t="s">
        <v>139</v>
      </c>
      <c r="BM222" s="241" t="s">
        <v>459</v>
      </c>
    </row>
    <row r="223" s="2" customFormat="1">
      <c r="A223" s="35"/>
      <c r="B223" s="36"/>
      <c r="C223" s="37"/>
      <c r="D223" s="255" t="s">
        <v>186</v>
      </c>
      <c r="E223" s="37"/>
      <c r="F223" s="256" t="s">
        <v>387</v>
      </c>
      <c r="G223" s="37"/>
      <c r="H223" s="37"/>
      <c r="I223" s="137"/>
      <c r="J223" s="37"/>
      <c r="K223" s="37"/>
      <c r="L223" s="41"/>
      <c r="M223" s="257"/>
      <c r="N223" s="258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186</v>
      </c>
      <c r="AU223" s="14" t="s">
        <v>83</v>
      </c>
    </row>
    <row r="224" s="2" customFormat="1" ht="21.75" customHeight="1">
      <c r="A224" s="35"/>
      <c r="B224" s="36"/>
      <c r="C224" s="229" t="s">
        <v>460</v>
      </c>
      <c r="D224" s="229" t="s">
        <v>120</v>
      </c>
      <c r="E224" s="230" t="s">
        <v>461</v>
      </c>
      <c r="F224" s="231" t="s">
        <v>462</v>
      </c>
      <c r="G224" s="232" t="s">
        <v>123</v>
      </c>
      <c r="H224" s="233">
        <v>18</v>
      </c>
      <c r="I224" s="234"/>
      <c r="J224" s="235">
        <f>ROUND(I224*H224,2)</f>
        <v>0</v>
      </c>
      <c r="K224" s="236"/>
      <c r="L224" s="41"/>
      <c r="M224" s="237" t="s">
        <v>1</v>
      </c>
      <c r="N224" s="238" t="s">
        <v>38</v>
      </c>
      <c r="O224" s="88"/>
      <c r="P224" s="239">
        <f>O224*H224</f>
        <v>0</v>
      </c>
      <c r="Q224" s="239">
        <v>6.0000000000000002E-05</v>
      </c>
      <c r="R224" s="239">
        <f>Q224*H224</f>
        <v>0.00108</v>
      </c>
      <c r="S224" s="239">
        <v>0</v>
      </c>
      <c r="T224" s="240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41" t="s">
        <v>139</v>
      </c>
      <c r="AT224" s="241" t="s">
        <v>120</v>
      </c>
      <c r="AU224" s="241" t="s">
        <v>83</v>
      </c>
      <c r="AY224" s="14" t="s">
        <v>116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4" t="s">
        <v>81</v>
      </c>
      <c r="BK224" s="242">
        <f>ROUND(I224*H224,2)</f>
        <v>0</v>
      </c>
      <c r="BL224" s="14" t="s">
        <v>139</v>
      </c>
      <c r="BM224" s="241" t="s">
        <v>463</v>
      </c>
    </row>
    <row r="225" s="2" customFormat="1">
      <c r="A225" s="35"/>
      <c r="B225" s="36"/>
      <c r="C225" s="37"/>
      <c r="D225" s="255" t="s">
        <v>186</v>
      </c>
      <c r="E225" s="37"/>
      <c r="F225" s="256" t="s">
        <v>387</v>
      </c>
      <c r="G225" s="37"/>
      <c r="H225" s="37"/>
      <c r="I225" s="137"/>
      <c r="J225" s="37"/>
      <c r="K225" s="37"/>
      <c r="L225" s="41"/>
      <c r="M225" s="257"/>
      <c r="N225" s="258"/>
      <c r="O225" s="88"/>
      <c r="P225" s="88"/>
      <c r="Q225" s="88"/>
      <c r="R225" s="88"/>
      <c r="S225" s="88"/>
      <c r="T225" s="89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186</v>
      </c>
      <c r="AU225" s="14" t="s">
        <v>83</v>
      </c>
    </row>
    <row r="226" s="2" customFormat="1" ht="16.5" customHeight="1">
      <c r="A226" s="35"/>
      <c r="B226" s="36"/>
      <c r="C226" s="229" t="s">
        <v>464</v>
      </c>
      <c r="D226" s="229" t="s">
        <v>120</v>
      </c>
      <c r="E226" s="230" t="s">
        <v>465</v>
      </c>
      <c r="F226" s="231" t="s">
        <v>466</v>
      </c>
      <c r="G226" s="232" t="s">
        <v>123</v>
      </c>
      <c r="H226" s="233">
        <v>5</v>
      </c>
      <c r="I226" s="234"/>
      <c r="J226" s="235">
        <f>ROUND(I226*H226,2)</f>
        <v>0</v>
      </c>
      <c r="K226" s="236"/>
      <c r="L226" s="41"/>
      <c r="M226" s="237" t="s">
        <v>1</v>
      </c>
      <c r="N226" s="238" t="s">
        <v>38</v>
      </c>
      <c r="O226" s="88"/>
      <c r="P226" s="239">
        <f>O226*H226</f>
        <v>0</v>
      </c>
      <c r="Q226" s="239">
        <v>0.00017000000000000001</v>
      </c>
      <c r="R226" s="239">
        <f>Q226*H226</f>
        <v>0.00085000000000000006</v>
      </c>
      <c r="S226" s="239">
        <v>0</v>
      </c>
      <c r="T226" s="240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41" t="s">
        <v>139</v>
      </c>
      <c r="AT226" s="241" t="s">
        <v>120</v>
      </c>
      <c r="AU226" s="241" t="s">
        <v>83</v>
      </c>
      <c r="AY226" s="14" t="s">
        <v>116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4" t="s">
        <v>81</v>
      </c>
      <c r="BK226" s="242">
        <f>ROUND(I226*H226,2)</f>
        <v>0</v>
      </c>
      <c r="BL226" s="14" t="s">
        <v>139</v>
      </c>
      <c r="BM226" s="241" t="s">
        <v>467</v>
      </c>
    </row>
    <row r="227" s="2" customFormat="1">
      <c r="A227" s="35"/>
      <c r="B227" s="36"/>
      <c r="C227" s="37"/>
      <c r="D227" s="255" t="s">
        <v>186</v>
      </c>
      <c r="E227" s="37"/>
      <c r="F227" s="256" t="s">
        <v>387</v>
      </c>
      <c r="G227" s="37"/>
      <c r="H227" s="37"/>
      <c r="I227" s="137"/>
      <c r="J227" s="37"/>
      <c r="K227" s="37"/>
      <c r="L227" s="41"/>
      <c r="M227" s="257"/>
      <c r="N227" s="258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186</v>
      </c>
      <c r="AU227" s="14" t="s">
        <v>83</v>
      </c>
    </row>
    <row r="228" s="2" customFormat="1" ht="16.5" customHeight="1">
      <c r="A228" s="35"/>
      <c r="B228" s="36"/>
      <c r="C228" s="229" t="s">
        <v>468</v>
      </c>
      <c r="D228" s="229" t="s">
        <v>120</v>
      </c>
      <c r="E228" s="230" t="s">
        <v>469</v>
      </c>
      <c r="F228" s="231" t="s">
        <v>470</v>
      </c>
      <c r="G228" s="232" t="s">
        <v>123</v>
      </c>
      <c r="H228" s="233">
        <v>30</v>
      </c>
      <c r="I228" s="234"/>
      <c r="J228" s="235">
        <f>ROUND(I228*H228,2)</f>
        <v>0</v>
      </c>
      <c r="K228" s="236"/>
      <c r="L228" s="41"/>
      <c r="M228" s="237" t="s">
        <v>1</v>
      </c>
      <c r="N228" s="238" t="s">
        <v>38</v>
      </c>
      <c r="O228" s="88"/>
      <c r="P228" s="239">
        <f>O228*H228</f>
        <v>0</v>
      </c>
      <c r="Q228" s="239">
        <v>0</v>
      </c>
      <c r="R228" s="239">
        <f>Q228*H228</f>
        <v>0</v>
      </c>
      <c r="S228" s="239">
        <v>0.00052999999999999998</v>
      </c>
      <c r="T228" s="240">
        <f>S228*H228</f>
        <v>0.015900000000000001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41" t="s">
        <v>139</v>
      </c>
      <c r="AT228" s="241" t="s">
        <v>120</v>
      </c>
      <c r="AU228" s="241" t="s">
        <v>83</v>
      </c>
      <c r="AY228" s="14" t="s">
        <v>116</v>
      </c>
      <c r="BE228" s="242">
        <f>IF(N228="základní",J228,0)</f>
        <v>0</v>
      </c>
      <c r="BF228" s="242">
        <f>IF(N228="snížená",J228,0)</f>
        <v>0</v>
      </c>
      <c r="BG228" s="242">
        <f>IF(N228="zákl. přenesená",J228,0)</f>
        <v>0</v>
      </c>
      <c r="BH228" s="242">
        <f>IF(N228="sníž. přenesená",J228,0)</f>
        <v>0</v>
      </c>
      <c r="BI228" s="242">
        <f>IF(N228="nulová",J228,0)</f>
        <v>0</v>
      </c>
      <c r="BJ228" s="14" t="s">
        <v>81</v>
      </c>
      <c r="BK228" s="242">
        <f>ROUND(I228*H228,2)</f>
        <v>0</v>
      </c>
      <c r="BL228" s="14" t="s">
        <v>139</v>
      </c>
      <c r="BM228" s="241" t="s">
        <v>471</v>
      </c>
    </row>
    <row r="229" s="2" customFormat="1" ht="21.75" customHeight="1">
      <c r="A229" s="35"/>
      <c r="B229" s="36"/>
      <c r="C229" s="229" t="s">
        <v>472</v>
      </c>
      <c r="D229" s="229" t="s">
        <v>120</v>
      </c>
      <c r="E229" s="230" t="s">
        <v>473</v>
      </c>
      <c r="F229" s="231" t="s">
        <v>474</v>
      </c>
      <c r="G229" s="232" t="s">
        <v>123</v>
      </c>
      <c r="H229" s="233">
        <v>1</v>
      </c>
      <c r="I229" s="234"/>
      <c r="J229" s="235">
        <f>ROUND(I229*H229,2)</f>
        <v>0</v>
      </c>
      <c r="K229" s="236"/>
      <c r="L229" s="41"/>
      <c r="M229" s="237" t="s">
        <v>1</v>
      </c>
      <c r="N229" s="238" t="s">
        <v>38</v>
      </c>
      <c r="O229" s="88"/>
      <c r="P229" s="239">
        <f>O229*H229</f>
        <v>0</v>
      </c>
      <c r="Q229" s="239">
        <v>0</v>
      </c>
      <c r="R229" s="239">
        <f>Q229*H229</f>
        <v>0</v>
      </c>
      <c r="S229" s="239">
        <v>0.00123</v>
      </c>
      <c r="T229" s="240">
        <f>S229*H229</f>
        <v>0.00123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41" t="s">
        <v>139</v>
      </c>
      <c r="AT229" s="241" t="s">
        <v>120</v>
      </c>
      <c r="AU229" s="241" t="s">
        <v>83</v>
      </c>
      <c r="AY229" s="14" t="s">
        <v>116</v>
      </c>
      <c r="BE229" s="242">
        <f>IF(N229="základní",J229,0)</f>
        <v>0</v>
      </c>
      <c r="BF229" s="242">
        <f>IF(N229="snížená",J229,0)</f>
        <v>0</v>
      </c>
      <c r="BG229" s="242">
        <f>IF(N229="zákl. přenesená",J229,0)</f>
        <v>0</v>
      </c>
      <c r="BH229" s="242">
        <f>IF(N229="sníž. přenesená",J229,0)</f>
        <v>0</v>
      </c>
      <c r="BI229" s="242">
        <f>IF(N229="nulová",J229,0)</f>
        <v>0</v>
      </c>
      <c r="BJ229" s="14" t="s">
        <v>81</v>
      </c>
      <c r="BK229" s="242">
        <f>ROUND(I229*H229,2)</f>
        <v>0</v>
      </c>
      <c r="BL229" s="14" t="s">
        <v>139</v>
      </c>
      <c r="BM229" s="241" t="s">
        <v>475</v>
      </c>
    </row>
    <row r="230" s="2" customFormat="1" ht="33" customHeight="1">
      <c r="A230" s="35"/>
      <c r="B230" s="36"/>
      <c r="C230" s="229" t="s">
        <v>476</v>
      </c>
      <c r="D230" s="229" t="s">
        <v>120</v>
      </c>
      <c r="E230" s="230" t="s">
        <v>477</v>
      </c>
      <c r="F230" s="231" t="s">
        <v>478</v>
      </c>
      <c r="G230" s="232" t="s">
        <v>123</v>
      </c>
      <c r="H230" s="233">
        <v>35</v>
      </c>
      <c r="I230" s="234"/>
      <c r="J230" s="235">
        <f>ROUND(I230*H230,2)</f>
        <v>0</v>
      </c>
      <c r="K230" s="236"/>
      <c r="L230" s="41"/>
      <c r="M230" s="237" t="s">
        <v>1</v>
      </c>
      <c r="N230" s="238" t="s">
        <v>38</v>
      </c>
      <c r="O230" s="88"/>
      <c r="P230" s="239">
        <f>O230*H230</f>
        <v>0</v>
      </c>
      <c r="Q230" s="239">
        <v>6.0000000000000002E-05</v>
      </c>
      <c r="R230" s="239">
        <f>Q230*H230</f>
        <v>0.0020999999999999999</v>
      </c>
      <c r="S230" s="239">
        <v>0</v>
      </c>
      <c r="T230" s="24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41" t="s">
        <v>139</v>
      </c>
      <c r="AT230" s="241" t="s">
        <v>120</v>
      </c>
      <c r="AU230" s="241" t="s">
        <v>83</v>
      </c>
      <c r="AY230" s="14" t="s">
        <v>116</v>
      </c>
      <c r="BE230" s="242">
        <f>IF(N230="základní",J230,0)</f>
        <v>0</v>
      </c>
      <c r="BF230" s="242">
        <f>IF(N230="snížená",J230,0)</f>
        <v>0</v>
      </c>
      <c r="BG230" s="242">
        <f>IF(N230="zákl. přenesená",J230,0)</f>
        <v>0</v>
      </c>
      <c r="BH230" s="242">
        <f>IF(N230="sníž. přenesená",J230,0)</f>
        <v>0</v>
      </c>
      <c r="BI230" s="242">
        <f>IF(N230="nulová",J230,0)</f>
        <v>0</v>
      </c>
      <c r="BJ230" s="14" t="s">
        <v>81</v>
      </c>
      <c r="BK230" s="242">
        <f>ROUND(I230*H230,2)</f>
        <v>0</v>
      </c>
      <c r="BL230" s="14" t="s">
        <v>139</v>
      </c>
      <c r="BM230" s="241" t="s">
        <v>479</v>
      </c>
    </row>
    <row r="231" s="2" customFormat="1" ht="33" customHeight="1">
      <c r="A231" s="35"/>
      <c r="B231" s="36"/>
      <c r="C231" s="229" t="s">
        <v>480</v>
      </c>
      <c r="D231" s="229" t="s">
        <v>120</v>
      </c>
      <c r="E231" s="230" t="s">
        <v>481</v>
      </c>
      <c r="F231" s="231" t="s">
        <v>482</v>
      </c>
      <c r="G231" s="232" t="s">
        <v>123</v>
      </c>
      <c r="H231" s="233">
        <v>9</v>
      </c>
      <c r="I231" s="234"/>
      <c r="J231" s="235">
        <f>ROUND(I231*H231,2)</f>
        <v>0</v>
      </c>
      <c r="K231" s="236"/>
      <c r="L231" s="41"/>
      <c r="M231" s="237" t="s">
        <v>1</v>
      </c>
      <c r="N231" s="238" t="s">
        <v>38</v>
      </c>
      <c r="O231" s="88"/>
      <c r="P231" s="239">
        <f>O231*H231</f>
        <v>0</v>
      </c>
      <c r="Q231" s="239">
        <v>0.00010000000000000001</v>
      </c>
      <c r="R231" s="239">
        <f>Q231*H231</f>
        <v>0.00090000000000000008</v>
      </c>
      <c r="S231" s="239">
        <v>0</v>
      </c>
      <c r="T231" s="240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41" t="s">
        <v>139</v>
      </c>
      <c r="AT231" s="241" t="s">
        <v>120</v>
      </c>
      <c r="AU231" s="241" t="s">
        <v>83</v>
      </c>
      <c r="AY231" s="14" t="s">
        <v>116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4" t="s">
        <v>81</v>
      </c>
      <c r="BK231" s="242">
        <f>ROUND(I231*H231,2)</f>
        <v>0</v>
      </c>
      <c r="BL231" s="14" t="s">
        <v>139</v>
      </c>
      <c r="BM231" s="241" t="s">
        <v>483</v>
      </c>
    </row>
    <row r="232" s="2" customFormat="1" ht="33" customHeight="1">
      <c r="A232" s="35"/>
      <c r="B232" s="36"/>
      <c r="C232" s="229" t="s">
        <v>484</v>
      </c>
      <c r="D232" s="229" t="s">
        <v>120</v>
      </c>
      <c r="E232" s="230" t="s">
        <v>485</v>
      </c>
      <c r="F232" s="231" t="s">
        <v>486</v>
      </c>
      <c r="G232" s="232" t="s">
        <v>123</v>
      </c>
      <c r="H232" s="233">
        <v>1</v>
      </c>
      <c r="I232" s="234"/>
      <c r="J232" s="235">
        <f>ROUND(I232*H232,2)</f>
        <v>0</v>
      </c>
      <c r="K232" s="236"/>
      <c r="L232" s="41"/>
      <c r="M232" s="237" t="s">
        <v>1</v>
      </c>
      <c r="N232" s="238" t="s">
        <v>38</v>
      </c>
      <c r="O232" s="88"/>
      <c r="P232" s="239">
        <f>O232*H232</f>
        <v>0</v>
      </c>
      <c r="Q232" s="239">
        <v>0.00029999999999999997</v>
      </c>
      <c r="R232" s="239">
        <f>Q232*H232</f>
        <v>0.00029999999999999997</v>
      </c>
      <c r="S232" s="239">
        <v>0</v>
      </c>
      <c r="T232" s="24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41" t="s">
        <v>139</v>
      </c>
      <c r="AT232" s="241" t="s">
        <v>120</v>
      </c>
      <c r="AU232" s="241" t="s">
        <v>83</v>
      </c>
      <c r="AY232" s="14" t="s">
        <v>116</v>
      </c>
      <c r="BE232" s="242">
        <f>IF(N232="základní",J232,0)</f>
        <v>0</v>
      </c>
      <c r="BF232" s="242">
        <f>IF(N232="snížená",J232,0)</f>
        <v>0</v>
      </c>
      <c r="BG232" s="242">
        <f>IF(N232="zákl. přenesená",J232,0)</f>
        <v>0</v>
      </c>
      <c r="BH232" s="242">
        <f>IF(N232="sníž. přenesená",J232,0)</f>
        <v>0</v>
      </c>
      <c r="BI232" s="242">
        <f>IF(N232="nulová",J232,0)</f>
        <v>0</v>
      </c>
      <c r="BJ232" s="14" t="s">
        <v>81</v>
      </c>
      <c r="BK232" s="242">
        <f>ROUND(I232*H232,2)</f>
        <v>0</v>
      </c>
      <c r="BL232" s="14" t="s">
        <v>139</v>
      </c>
      <c r="BM232" s="241" t="s">
        <v>487</v>
      </c>
    </row>
    <row r="233" s="2" customFormat="1" ht="33" customHeight="1">
      <c r="A233" s="35"/>
      <c r="B233" s="36"/>
      <c r="C233" s="229" t="s">
        <v>488</v>
      </c>
      <c r="D233" s="229" t="s">
        <v>120</v>
      </c>
      <c r="E233" s="230" t="s">
        <v>489</v>
      </c>
      <c r="F233" s="231" t="s">
        <v>490</v>
      </c>
      <c r="G233" s="232" t="s">
        <v>123</v>
      </c>
      <c r="H233" s="233">
        <v>2</v>
      </c>
      <c r="I233" s="234"/>
      <c r="J233" s="235">
        <f>ROUND(I233*H233,2)</f>
        <v>0</v>
      </c>
      <c r="K233" s="236"/>
      <c r="L233" s="41"/>
      <c r="M233" s="237" t="s">
        <v>1</v>
      </c>
      <c r="N233" s="238" t="s">
        <v>38</v>
      </c>
      <c r="O233" s="88"/>
      <c r="P233" s="239">
        <f>O233*H233</f>
        <v>0</v>
      </c>
      <c r="Q233" s="239">
        <v>0.00018000000000000001</v>
      </c>
      <c r="R233" s="239">
        <f>Q233*H233</f>
        <v>0.00036000000000000002</v>
      </c>
      <c r="S233" s="239">
        <v>0</v>
      </c>
      <c r="T233" s="240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41" t="s">
        <v>139</v>
      </c>
      <c r="AT233" s="241" t="s">
        <v>120</v>
      </c>
      <c r="AU233" s="241" t="s">
        <v>83</v>
      </c>
      <c r="AY233" s="14" t="s">
        <v>116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4" t="s">
        <v>81</v>
      </c>
      <c r="BK233" s="242">
        <f>ROUND(I233*H233,2)</f>
        <v>0</v>
      </c>
      <c r="BL233" s="14" t="s">
        <v>139</v>
      </c>
      <c r="BM233" s="241" t="s">
        <v>491</v>
      </c>
    </row>
    <row r="234" s="2" customFormat="1" ht="21.75" customHeight="1">
      <c r="A234" s="35"/>
      <c r="B234" s="36"/>
      <c r="C234" s="229" t="s">
        <v>492</v>
      </c>
      <c r="D234" s="229" t="s">
        <v>120</v>
      </c>
      <c r="E234" s="230" t="s">
        <v>493</v>
      </c>
      <c r="F234" s="231" t="s">
        <v>494</v>
      </c>
      <c r="G234" s="232" t="s">
        <v>123</v>
      </c>
      <c r="H234" s="233">
        <v>5</v>
      </c>
      <c r="I234" s="234"/>
      <c r="J234" s="235">
        <f>ROUND(I234*H234,2)</f>
        <v>0</v>
      </c>
      <c r="K234" s="236"/>
      <c r="L234" s="41"/>
      <c r="M234" s="237" t="s">
        <v>1</v>
      </c>
      <c r="N234" s="238" t="s">
        <v>38</v>
      </c>
      <c r="O234" s="88"/>
      <c r="P234" s="239">
        <f>O234*H234</f>
        <v>0</v>
      </c>
      <c r="Q234" s="239">
        <v>0.00017000000000000001</v>
      </c>
      <c r="R234" s="239">
        <f>Q234*H234</f>
        <v>0.00085000000000000006</v>
      </c>
      <c r="S234" s="239">
        <v>0</v>
      </c>
      <c r="T234" s="240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41" t="s">
        <v>139</v>
      </c>
      <c r="AT234" s="241" t="s">
        <v>120</v>
      </c>
      <c r="AU234" s="241" t="s">
        <v>83</v>
      </c>
      <c r="AY234" s="14" t="s">
        <v>116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4" t="s">
        <v>81</v>
      </c>
      <c r="BK234" s="242">
        <f>ROUND(I234*H234,2)</f>
        <v>0</v>
      </c>
      <c r="BL234" s="14" t="s">
        <v>139</v>
      </c>
      <c r="BM234" s="241" t="s">
        <v>495</v>
      </c>
    </row>
    <row r="235" s="2" customFormat="1" ht="21.75" customHeight="1">
      <c r="A235" s="35"/>
      <c r="B235" s="36"/>
      <c r="C235" s="229" t="s">
        <v>496</v>
      </c>
      <c r="D235" s="229" t="s">
        <v>120</v>
      </c>
      <c r="E235" s="230" t="s">
        <v>497</v>
      </c>
      <c r="F235" s="231" t="s">
        <v>498</v>
      </c>
      <c r="G235" s="232" t="s">
        <v>123</v>
      </c>
      <c r="H235" s="233">
        <v>1</v>
      </c>
      <c r="I235" s="234"/>
      <c r="J235" s="235">
        <f>ROUND(I235*H235,2)</f>
        <v>0</v>
      </c>
      <c r="K235" s="236"/>
      <c r="L235" s="41"/>
      <c r="M235" s="237" t="s">
        <v>1</v>
      </c>
      <c r="N235" s="238" t="s">
        <v>38</v>
      </c>
      <c r="O235" s="88"/>
      <c r="P235" s="239">
        <f>O235*H235</f>
        <v>0</v>
      </c>
      <c r="Q235" s="239">
        <v>0.00016000000000000001</v>
      </c>
      <c r="R235" s="239">
        <f>Q235*H235</f>
        <v>0.00016000000000000001</v>
      </c>
      <c r="S235" s="239">
        <v>0</v>
      </c>
      <c r="T235" s="240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41" t="s">
        <v>139</v>
      </c>
      <c r="AT235" s="241" t="s">
        <v>120</v>
      </c>
      <c r="AU235" s="241" t="s">
        <v>83</v>
      </c>
      <c r="AY235" s="14" t="s">
        <v>116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4" t="s">
        <v>81</v>
      </c>
      <c r="BK235" s="242">
        <f>ROUND(I235*H235,2)</f>
        <v>0</v>
      </c>
      <c r="BL235" s="14" t="s">
        <v>139</v>
      </c>
      <c r="BM235" s="241" t="s">
        <v>499</v>
      </c>
    </row>
    <row r="236" s="2" customFormat="1">
      <c r="A236" s="35"/>
      <c r="B236" s="36"/>
      <c r="C236" s="37"/>
      <c r="D236" s="255" t="s">
        <v>186</v>
      </c>
      <c r="E236" s="37"/>
      <c r="F236" s="256" t="s">
        <v>500</v>
      </c>
      <c r="G236" s="37"/>
      <c r="H236" s="37"/>
      <c r="I236" s="137"/>
      <c r="J236" s="37"/>
      <c r="K236" s="37"/>
      <c r="L236" s="41"/>
      <c r="M236" s="257"/>
      <c r="N236" s="258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186</v>
      </c>
      <c r="AU236" s="14" t="s">
        <v>83</v>
      </c>
    </row>
    <row r="237" s="2" customFormat="1" ht="21.75" customHeight="1">
      <c r="A237" s="35"/>
      <c r="B237" s="36"/>
      <c r="C237" s="229" t="s">
        <v>501</v>
      </c>
      <c r="D237" s="229" t="s">
        <v>120</v>
      </c>
      <c r="E237" s="230" t="s">
        <v>502</v>
      </c>
      <c r="F237" s="231" t="s">
        <v>503</v>
      </c>
      <c r="G237" s="232" t="s">
        <v>123</v>
      </c>
      <c r="H237" s="233">
        <v>11</v>
      </c>
      <c r="I237" s="234"/>
      <c r="J237" s="235">
        <f>ROUND(I237*H237,2)</f>
        <v>0</v>
      </c>
      <c r="K237" s="236"/>
      <c r="L237" s="41"/>
      <c r="M237" s="237" t="s">
        <v>1</v>
      </c>
      <c r="N237" s="238" t="s">
        <v>38</v>
      </c>
      <c r="O237" s="88"/>
      <c r="P237" s="239">
        <f>O237*H237</f>
        <v>0</v>
      </c>
      <c r="Q237" s="239">
        <v>0.00021000000000000001</v>
      </c>
      <c r="R237" s="239">
        <f>Q237*H237</f>
        <v>0.00231</v>
      </c>
      <c r="S237" s="239">
        <v>0</v>
      </c>
      <c r="T237" s="240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41" t="s">
        <v>139</v>
      </c>
      <c r="AT237" s="241" t="s">
        <v>120</v>
      </c>
      <c r="AU237" s="241" t="s">
        <v>83</v>
      </c>
      <c r="AY237" s="14" t="s">
        <v>116</v>
      </c>
      <c r="BE237" s="242">
        <f>IF(N237="základní",J237,0)</f>
        <v>0</v>
      </c>
      <c r="BF237" s="242">
        <f>IF(N237="snížená",J237,0)</f>
        <v>0</v>
      </c>
      <c r="BG237" s="242">
        <f>IF(N237="zákl. přenesená",J237,0)</f>
        <v>0</v>
      </c>
      <c r="BH237" s="242">
        <f>IF(N237="sníž. přenesená",J237,0)</f>
        <v>0</v>
      </c>
      <c r="BI237" s="242">
        <f>IF(N237="nulová",J237,0)</f>
        <v>0</v>
      </c>
      <c r="BJ237" s="14" t="s">
        <v>81</v>
      </c>
      <c r="BK237" s="242">
        <f>ROUND(I237*H237,2)</f>
        <v>0</v>
      </c>
      <c r="BL237" s="14" t="s">
        <v>139</v>
      </c>
      <c r="BM237" s="241" t="s">
        <v>504</v>
      </c>
    </row>
    <row r="238" s="2" customFormat="1">
      <c r="A238" s="35"/>
      <c r="B238" s="36"/>
      <c r="C238" s="37"/>
      <c r="D238" s="255" t="s">
        <v>186</v>
      </c>
      <c r="E238" s="37"/>
      <c r="F238" s="256" t="s">
        <v>500</v>
      </c>
      <c r="G238" s="37"/>
      <c r="H238" s="37"/>
      <c r="I238" s="137"/>
      <c r="J238" s="37"/>
      <c r="K238" s="37"/>
      <c r="L238" s="41"/>
      <c r="M238" s="257"/>
      <c r="N238" s="258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186</v>
      </c>
      <c r="AU238" s="14" t="s">
        <v>83</v>
      </c>
    </row>
    <row r="239" s="2" customFormat="1" ht="21.75" customHeight="1">
      <c r="A239" s="35"/>
      <c r="B239" s="36"/>
      <c r="C239" s="229" t="s">
        <v>505</v>
      </c>
      <c r="D239" s="229" t="s">
        <v>120</v>
      </c>
      <c r="E239" s="230" t="s">
        <v>506</v>
      </c>
      <c r="F239" s="231" t="s">
        <v>507</v>
      </c>
      <c r="G239" s="232" t="s">
        <v>123</v>
      </c>
      <c r="H239" s="233">
        <v>9</v>
      </c>
      <c r="I239" s="234"/>
      <c r="J239" s="235">
        <f>ROUND(I239*H239,2)</f>
        <v>0</v>
      </c>
      <c r="K239" s="236"/>
      <c r="L239" s="41"/>
      <c r="M239" s="237" t="s">
        <v>1</v>
      </c>
      <c r="N239" s="238" t="s">
        <v>38</v>
      </c>
      <c r="O239" s="88"/>
      <c r="P239" s="239">
        <f>O239*H239</f>
        <v>0</v>
      </c>
      <c r="Q239" s="239">
        <v>0.00034000000000000002</v>
      </c>
      <c r="R239" s="239">
        <f>Q239*H239</f>
        <v>0.0030600000000000002</v>
      </c>
      <c r="S239" s="239">
        <v>0</v>
      </c>
      <c r="T239" s="240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41" t="s">
        <v>139</v>
      </c>
      <c r="AT239" s="241" t="s">
        <v>120</v>
      </c>
      <c r="AU239" s="241" t="s">
        <v>83</v>
      </c>
      <c r="AY239" s="14" t="s">
        <v>116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4" t="s">
        <v>81</v>
      </c>
      <c r="BK239" s="242">
        <f>ROUND(I239*H239,2)</f>
        <v>0</v>
      </c>
      <c r="BL239" s="14" t="s">
        <v>139</v>
      </c>
      <c r="BM239" s="241" t="s">
        <v>508</v>
      </c>
    </row>
    <row r="240" s="2" customFormat="1">
      <c r="A240" s="35"/>
      <c r="B240" s="36"/>
      <c r="C240" s="37"/>
      <c r="D240" s="255" t="s">
        <v>186</v>
      </c>
      <c r="E240" s="37"/>
      <c r="F240" s="256" t="s">
        <v>500</v>
      </c>
      <c r="G240" s="37"/>
      <c r="H240" s="37"/>
      <c r="I240" s="137"/>
      <c r="J240" s="37"/>
      <c r="K240" s="37"/>
      <c r="L240" s="41"/>
      <c r="M240" s="257"/>
      <c r="N240" s="258"/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186</v>
      </c>
      <c r="AU240" s="14" t="s">
        <v>83</v>
      </c>
    </row>
    <row r="241" s="2" customFormat="1" ht="21.75" customHeight="1">
      <c r="A241" s="35"/>
      <c r="B241" s="36"/>
      <c r="C241" s="229" t="s">
        <v>509</v>
      </c>
      <c r="D241" s="229" t="s">
        <v>120</v>
      </c>
      <c r="E241" s="230" t="s">
        <v>510</v>
      </c>
      <c r="F241" s="231" t="s">
        <v>511</v>
      </c>
      <c r="G241" s="232" t="s">
        <v>123</v>
      </c>
      <c r="H241" s="233">
        <v>1</v>
      </c>
      <c r="I241" s="234"/>
      <c r="J241" s="235">
        <f>ROUND(I241*H241,2)</f>
        <v>0</v>
      </c>
      <c r="K241" s="236"/>
      <c r="L241" s="41"/>
      <c r="M241" s="237" t="s">
        <v>1</v>
      </c>
      <c r="N241" s="238" t="s">
        <v>38</v>
      </c>
      <c r="O241" s="88"/>
      <c r="P241" s="239">
        <f>O241*H241</f>
        <v>0</v>
      </c>
      <c r="Q241" s="239">
        <v>0.00034000000000000002</v>
      </c>
      <c r="R241" s="239">
        <f>Q241*H241</f>
        <v>0.00034000000000000002</v>
      </c>
      <c r="S241" s="239">
        <v>0</v>
      </c>
      <c r="T241" s="240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41" t="s">
        <v>139</v>
      </c>
      <c r="AT241" s="241" t="s">
        <v>120</v>
      </c>
      <c r="AU241" s="241" t="s">
        <v>83</v>
      </c>
      <c r="AY241" s="14" t="s">
        <v>116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4" t="s">
        <v>81</v>
      </c>
      <c r="BK241" s="242">
        <f>ROUND(I241*H241,2)</f>
        <v>0</v>
      </c>
      <c r="BL241" s="14" t="s">
        <v>139</v>
      </c>
      <c r="BM241" s="241" t="s">
        <v>512</v>
      </c>
    </row>
    <row r="242" s="2" customFormat="1">
      <c r="A242" s="35"/>
      <c r="B242" s="36"/>
      <c r="C242" s="37"/>
      <c r="D242" s="255" t="s">
        <v>186</v>
      </c>
      <c r="E242" s="37"/>
      <c r="F242" s="256" t="s">
        <v>500</v>
      </c>
      <c r="G242" s="37"/>
      <c r="H242" s="37"/>
      <c r="I242" s="137"/>
      <c r="J242" s="37"/>
      <c r="K242" s="37"/>
      <c r="L242" s="41"/>
      <c r="M242" s="257"/>
      <c r="N242" s="258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186</v>
      </c>
      <c r="AU242" s="14" t="s">
        <v>83</v>
      </c>
    </row>
    <row r="243" s="2" customFormat="1" ht="21.75" customHeight="1">
      <c r="A243" s="35"/>
      <c r="B243" s="36"/>
      <c r="C243" s="229" t="s">
        <v>513</v>
      </c>
      <c r="D243" s="229" t="s">
        <v>120</v>
      </c>
      <c r="E243" s="230" t="s">
        <v>514</v>
      </c>
      <c r="F243" s="231" t="s">
        <v>515</v>
      </c>
      <c r="G243" s="232" t="s">
        <v>123</v>
      </c>
      <c r="H243" s="233">
        <v>10</v>
      </c>
      <c r="I243" s="234"/>
      <c r="J243" s="235">
        <f>ROUND(I243*H243,2)</f>
        <v>0</v>
      </c>
      <c r="K243" s="236"/>
      <c r="L243" s="41"/>
      <c r="M243" s="237" t="s">
        <v>1</v>
      </c>
      <c r="N243" s="238" t="s">
        <v>38</v>
      </c>
      <c r="O243" s="88"/>
      <c r="P243" s="239">
        <f>O243*H243</f>
        <v>0</v>
      </c>
      <c r="Q243" s="239">
        <v>2.0000000000000002E-05</v>
      </c>
      <c r="R243" s="239">
        <f>Q243*H243</f>
        <v>0.00020000000000000001</v>
      </c>
      <c r="S243" s="239">
        <v>0</v>
      </c>
      <c r="T243" s="240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41" t="s">
        <v>139</v>
      </c>
      <c r="AT243" s="241" t="s">
        <v>120</v>
      </c>
      <c r="AU243" s="241" t="s">
        <v>83</v>
      </c>
      <c r="AY243" s="14" t="s">
        <v>116</v>
      </c>
      <c r="BE243" s="242">
        <f>IF(N243="základní",J243,0)</f>
        <v>0</v>
      </c>
      <c r="BF243" s="242">
        <f>IF(N243="snížená",J243,0)</f>
        <v>0</v>
      </c>
      <c r="BG243" s="242">
        <f>IF(N243="zákl. přenesená",J243,0)</f>
        <v>0</v>
      </c>
      <c r="BH243" s="242">
        <f>IF(N243="sníž. přenesená",J243,0)</f>
        <v>0</v>
      </c>
      <c r="BI243" s="242">
        <f>IF(N243="nulová",J243,0)</f>
        <v>0</v>
      </c>
      <c r="BJ243" s="14" t="s">
        <v>81</v>
      </c>
      <c r="BK243" s="242">
        <f>ROUND(I243*H243,2)</f>
        <v>0</v>
      </c>
      <c r="BL243" s="14" t="s">
        <v>139</v>
      </c>
      <c r="BM243" s="241" t="s">
        <v>516</v>
      </c>
    </row>
    <row r="244" s="2" customFormat="1" ht="21.75" customHeight="1">
      <c r="A244" s="35"/>
      <c r="B244" s="36"/>
      <c r="C244" s="229" t="s">
        <v>517</v>
      </c>
      <c r="D244" s="229" t="s">
        <v>120</v>
      </c>
      <c r="E244" s="230" t="s">
        <v>518</v>
      </c>
      <c r="F244" s="231" t="s">
        <v>519</v>
      </c>
      <c r="G244" s="232" t="s">
        <v>123</v>
      </c>
      <c r="H244" s="233">
        <v>8</v>
      </c>
      <c r="I244" s="234"/>
      <c r="J244" s="235">
        <f>ROUND(I244*H244,2)</f>
        <v>0</v>
      </c>
      <c r="K244" s="236"/>
      <c r="L244" s="41"/>
      <c r="M244" s="237" t="s">
        <v>1</v>
      </c>
      <c r="N244" s="238" t="s">
        <v>38</v>
      </c>
      <c r="O244" s="88"/>
      <c r="P244" s="239">
        <f>O244*H244</f>
        <v>0</v>
      </c>
      <c r="Q244" s="239">
        <v>2.0000000000000002E-05</v>
      </c>
      <c r="R244" s="239">
        <f>Q244*H244</f>
        <v>0.00016000000000000001</v>
      </c>
      <c r="S244" s="239">
        <v>0</v>
      </c>
      <c r="T244" s="240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41" t="s">
        <v>139</v>
      </c>
      <c r="AT244" s="241" t="s">
        <v>120</v>
      </c>
      <c r="AU244" s="241" t="s">
        <v>83</v>
      </c>
      <c r="AY244" s="14" t="s">
        <v>116</v>
      </c>
      <c r="BE244" s="242">
        <f>IF(N244="základní",J244,0)</f>
        <v>0</v>
      </c>
      <c r="BF244" s="242">
        <f>IF(N244="snížená",J244,0)</f>
        <v>0</v>
      </c>
      <c r="BG244" s="242">
        <f>IF(N244="zákl. přenesená",J244,0)</f>
        <v>0</v>
      </c>
      <c r="BH244" s="242">
        <f>IF(N244="sníž. přenesená",J244,0)</f>
        <v>0</v>
      </c>
      <c r="BI244" s="242">
        <f>IF(N244="nulová",J244,0)</f>
        <v>0</v>
      </c>
      <c r="BJ244" s="14" t="s">
        <v>81</v>
      </c>
      <c r="BK244" s="242">
        <f>ROUND(I244*H244,2)</f>
        <v>0</v>
      </c>
      <c r="BL244" s="14" t="s">
        <v>139</v>
      </c>
      <c r="BM244" s="241" t="s">
        <v>520</v>
      </c>
    </row>
    <row r="245" s="2" customFormat="1" ht="21.75" customHeight="1">
      <c r="A245" s="35"/>
      <c r="B245" s="36"/>
      <c r="C245" s="229" t="s">
        <v>521</v>
      </c>
      <c r="D245" s="229" t="s">
        <v>120</v>
      </c>
      <c r="E245" s="230" t="s">
        <v>522</v>
      </c>
      <c r="F245" s="231" t="s">
        <v>523</v>
      </c>
      <c r="G245" s="232" t="s">
        <v>123</v>
      </c>
      <c r="H245" s="233">
        <v>1</v>
      </c>
      <c r="I245" s="234"/>
      <c r="J245" s="235">
        <f>ROUND(I245*H245,2)</f>
        <v>0</v>
      </c>
      <c r="K245" s="236"/>
      <c r="L245" s="41"/>
      <c r="M245" s="237" t="s">
        <v>1</v>
      </c>
      <c r="N245" s="238" t="s">
        <v>38</v>
      </c>
      <c r="O245" s="88"/>
      <c r="P245" s="239">
        <f>O245*H245</f>
        <v>0</v>
      </c>
      <c r="Q245" s="239">
        <v>2.0000000000000002E-05</v>
      </c>
      <c r="R245" s="239">
        <f>Q245*H245</f>
        <v>2.0000000000000002E-05</v>
      </c>
      <c r="S245" s="239">
        <v>0</v>
      </c>
      <c r="T245" s="240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41" t="s">
        <v>139</v>
      </c>
      <c r="AT245" s="241" t="s">
        <v>120</v>
      </c>
      <c r="AU245" s="241" t="s">
        <v>83</v>
      </c>
      <c r="AY245" s="14" t="s">
        <v>116</v>
      </c>
      <c r="BE245" s="242">
        <f>IF(N245="základní",J245,0)</f>
        <v>0</v>
      </c>
      <c r="BF245" s="242">
        <f>IF(N245="snížená",J245,0)</f>
        <v>0</v>
      </c>
      <c r="BG245" s="242">
        <f>IF(N245="zákl. přenesená",J245,0)</f>
        <v>0</v>
      </c>
      <c r="BH245" s="242">
        <f>IF(N245="sníž. přenesená",J245,0)</f>
        <v>0</v>
      </c>
      <c r="BI245" s="242">
        <f>IF(N245="nulová",J245,0)</f>
        <v>0</v>
      </c>
      <c r="BJ245" s="14" t="s">
        <v>81</v>
      </c>
      <c r="BK245" s="242">
        <f>ROUND(I245*H245,2)</f>
        <v>0</v>
      </c>
      <c r="BL245" s="14" t="s">
        <v>139</v>
      </c>
      <c r="BM245" s="241" t="s">
        <v>524</v>
      </c>
    </row>
    <row r="246" s="2" customFormat="1" ht="21.75" customHeight="1">
      <c r="A246" s="35"/>
      <c r="B246" s="36"/>
      <c r="C246" s="229" t="s">
        <v>525</v>
      </c>
      <c r="D246" s="229" t="s">
        <v>120</v>
      </c>
      <c r="E246" s="230" t="s">
        <v>526</v>
      </c>
      <c r="F246" s="231" t="s">
        <v>527</v>
      </c>
      <c r="G246" s="232" t="s">
        <v>344</v>
      </c>
      <c r="H246" s="233">
        <v>1</v>
      </c>
      <c r="I246" s="234"/>
      <c r="J246" s="235">
        <f>ROUND(I246*H246,2)</f>
        <v>0</v>
      </c>
      <c r="K246" s="236"/>
      <c r="L246" s="41"/>
      <c r="M246" s="237" t="s">
        <v>1</v>
      </c>
      <c r="N246" s="238" t="s">
        <v>38</v>
      </c>
      <c r="O246" s="88"/>
      <c r="P246" s="239">
        <f>O246*H246</f>
        <v>0</v>
      </c>
      <c r="Q246" s="239">
        <v>0.0292</v>
      </c>
      <c r="R246" s="239">
        <f>Q246*H246</f>
        <v>0.0292</v>
      </c>
      <c r="S246" s="239">
        <v>0</v>
      </c>
      <c r="T246" s="240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41" t="s">
        <v>139</v>
      </c>
      <c r="AT246" s="241" t="s">
        <v>120</v>
      </c>
      <c r="AU246" s="241" t="s">
        <v>83</v>
      </c>
      <c r="AY246" s="14" t="s">
        <v>116</v>
      </c>
      <c r="BE246" s="242">
        <f>IF(N246="základní",J246,0)</f>
        <v>0</v>
      </c>
      <c r="BF246" s="242">
        <f>IF(N246="snížená",J246,0)</f>
        <v>0</v>
      </c>
      <c r="BG246" s="242">
        <f>IF(N246="zákl. přenesená",J246,0)</f>
        <v>0</v>
      </c>
      <c r="BH246" s="242">
        <f>IF(N246="sníž. přenesená",J246,0)</f>
        <v>0</v>
      </c>
      <c r="BI246" s="242">
        <f>IF(N246="nulová",J246,0)</f>
        <v>0</v>
      </c>
      <c r="BJ246" s="14" t="s">
        <v>81</v>
      </c>
      <c r="BK246" s="242">
        <f>ROUND(I246*H246,2)</f>
        <v>0</v>
      </c>
      <c r="BL246" s="14" t="s">
        <v>139</v>
      </c>
      <c r="BM246" s="241" t="s">
        <v>528</v>
      </c>
    </row>
    <row r="247" s="2" customFormat="1" ht="33" customHeight="1">
      <c r="A247" s="35"/>
      <c r="B247" s="36"/>
      <c r="C247" s="229" t="s">
        <v>529</v>
      </c>
      <c r="D247" s="229" t="s">
        <v>120</v>
      </c>
      <c r="E247" s="230" t="s">
        <v>530</v>
      </c>
      <c r="F247" s="231" t="s">
        <v>531</v>
      </c>
      <c r="G247" s="232" t="s">
        <v>311</v>
      </c>
      <c r="H247" s="233">
        <v>0.54400000000000004</v>
      </c>
      <c r="I247" s="234"/>
      <c r="J247" s="235">
        <f>ROUND(I247*H247,2)</f>
        <v>0</v>
      </c>
      <c r="K247" s="236"/>
      <c r="L247" s="41"/>
      <c r="M247" s="237" t="s">
        <v>1</v>
      </c>
      <c r="N247" s="238" t="s">
        <v>38</v>
      </c>
      <c r="O247" s="88"/>
      <c r="P247" s="239">
        <f>O247*H247</f>
        <v>0</v>
      </c>
      <c r="Q247" s="239">
        <v>0</v>
      </c>
      <c r="R247" s="239">
        <f>Q247*H247</f>
        <v>0</v>
      </c>
      <c r="S247" s="239">
        <v>0</v>
      </c>
      <c r="T247" s="240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41" t="s">
        <v>139</v>
      </c>
      <c r="AT247" s="241" t="s">
        <v>120</v>
      </c>
      <c r="AU247" s="241" t="s">
        <v>83</v>
      </c>
      <c r="AY247" s="14" t="s">
        <v>116</v>
      </c>
      <c r="BE247" s="242">
        <f>IF(N247="základní",J247,0)</f>
        <v>0</v>
      </c>
      <c r="BF247" s="242">
        <f>IF(N247="snížená",J247,0)</f>
        <v>0</v>
      </c>
      <c r="BG247" s="242">
        <f>IF(N247="zákl. přenesená",J247,0)</f>
        <v>0</v>
      </c>
      <c r="BH247" s="242">
        <f>IF(N247="sníž. přenesená",J247,0)</f>
        <v>0</v>
      </c>
      <c r="BI247" s="242">
        <f>IF(N247="nulová",J247,0)</f>
        <v>0</v>
      </c>
      <c r="BJ247" s="14" t="s">
        <v>81</v>
      </c>
      <c r="BK247" s="242">
        <f>ROUND(I247*H247,2)</f>
        <v>0</v>
      </c>
      <c r="BL247" s="14" t="s">
        <v>139</v>
      </c>
      <c r="BM247" s="241" t="s">
        <v>532</v>
      </c>
    </row>
    <row r="248" s="2" customFormat="1" ht="33" customHeight="1">
      <c r="A248" s="35"/>
      <c r="B248" s="36"/>
      <c r="C248" s="229" t="s">
        <v>533</v>
      </c>
      <c r="D248" s="229" t="s">
        <v>120</v>
      </c>
      <c r="E248" s="230" t="s">
        <v>534</v>
      </c>
      <c r="F248" s="231" t="s">
        <v>535</v>
      </c>
      <c r="G248" s="232" t="s">
        <v>138</v>
      </c>
      <c r="H248" s="233">
        <v>370</v>
      </c>
      <c r="I248" s="234"/>
      <c r="J248" s="235">
        <f>ROUND(I248*H248,2)</f>
        <v>0</v>
      </c>
      <c r="K248" s="236"/>
      <c r="L248" s="41"/>
      <c r="M248" s="237" t="s">
        <v>1</v>
      </c>
      <c r="N248" s="238" t="s">
        <v>38</v>
      </c>
      <c r="O248" s="88"/>
      <c r="P248" s="239">
        <f>O248*H248</f>
        <v>0</v>
      </c>
      <c r="Q248" s="239">
        <v>0.00019000000000000001</v>
      </c>
      <c r="R248" s="239">
        <f>Q248*H248</f>
        <v>0.070300000000000001</v>
      </c>
      <c r="S248" s="239">
        <v>0</v>
      </c>
      <c r="T248" s="240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41" t="s">
        <v>139</v>
      </c>
      <c r="AT248" s="241" t="s">
        <v>120</v>
      </c>
      <c r="AU248" s="241" t="s">
        <v>83</v>
      </c>
      <c r="AY248" s="14" t="s">
        <v>116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4" t="s">
        <v>81</v>
      </c>
      <c r="BK248" s="242">
        <f>ROUND(I248*H248,2)</f>
        <v>0</v>
      </c>
      <c r="BL248" s="14" t="s">
        <v>139</v>
      </c>
      <c r="BM248" s="241" t="s">
        <v>536</v>
      </c>
    </row>
    <row r="249" s="2" customFormat="1" ht="21.75" customHeight="1">
      <c r="A249" s="35"/>
      <c r="B249" s="36"/>
      <c r="C249" s="229" t="s">
        <v>537</v>
      </c>
      <c r="D249" s="229" t="s">
        <v>120</v>
      </c>
      <c r="E249" s="230" t="s">
        <v>538</v>
      </c>
      <c r="F249" s="231" t="s">
        <v>539</v>
      </c>
      <c r="G249" s="232" t="s">
        <v>138</v>
      </c>
      <c r="H249" s="233">
        <v>370</v>
      </c>
      <c r="I249" s="234"/>
      <c r="J249" s="235">
        <f>ROUND(I249*H249,2)</f>
        <v>0</v>
      </c>
      <c r="K249" s="236"/>
      <c r="L249" s="41"/>
      <c r="M249" s="237" t="s">
        <v>1</v>
      </c>
      <c r="N249" s="238" t="s">
        <v>38</v>
      </c>
      <c r="O249" s="88"/>
      <c r="P249" s="239">
        <f>O249*H249</f>
        <v>0</v>
      </c>
      <c r="Q249" s="239">
        <v>1.0000000000000001E-05</v>
      </c>
      <c r="R249" s="239">
        <f>Q249*H249</f>
        <v>0.0037000000000000002</v>
      </c>
      <c r="S249" s="239">
        <v>0</v>
      </c>
      <c r="T249" s="24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41" t="s">
        <v>139</v>
      </c>
      <c r="AT249" s="241" t="s">
        <v>120</v>
      </c>
      <c r="AU249" s="241" t="s">
        <v>83</v>
      </c>
      <c r="AY249" s="14" t="s">
        <v>116</v>
      </c>
      <c r="BE249" s="242">
        <f>IF(N249="základní",J249,0)</f>
        <v>0</v>
      </c>
      <c r="BF249" s="242">
        <f>IF(N249="snížená",J249,0)</f>
        <v>0</v>
      </c>
      <c r="BG249" s="242">
        <f>IF(N249="zákl. přenesená",J249,0)</f>
        <v>0</v>
      </c>
      <c r="BH249" s="242">
        <f>IF(N249="sníž. přenesená",J249,0)</f>
        <v>0</v>
      </c>
      <c r="BI249" s="242">
        <f>IF(N249="nulová",J249,0)</f>
        <v>0</v>
      </c>
      <c r="BJ249" s="14" t="s">
        <v>81</v>
      </c>
      <c r="BK249" s="242">
        <f>ROUND(I249*H249,2)</f>
        <v>0</v>
      </c>
      <c r="BL249" s="14" t="s">
        <v>139</v>
      </c>
      <c r="BM249" s="241" t="s">
        <v>540</v>
      </c>
    </row>
    <row r="250" s="2" customFormat="1" ht="33" customHeight="1">
      <c r="A250" s="35"/>
      <c r="B250" s="36"/>
      <c r="C250" s="229" t="s">
        <v>541</v>
      </c>
      <c r="D250" s="229" t="s">
        <v>120</v>
      </c>
      <c r="E250" s="230" t="s">
        <v>542</v>
      </c>
      <c r="F250" s="231" t="s">
        <v>543</v>
      </c>
      <c r="G250" s="232" t="s">
        <v>178</v>
      </c>
      <c r="H250" s="254"/>
      <c r="I250" s="234"/>
      <c r="J250" s="235">
        <f>ROUND(I250*H250,2)</f>
        <v>0</v>
      </c>
      <c r="K250" s="236"/>
      <c r="L250" s="41"/>
      <c r="M250" s="237" t="s">
        <v>1</v>
      </c>
      <c r="N250" s="238" t="s">
        <v>38</v>
      </c>
      <c r="O250" s="88"/>
      <c r="P250" s="239">
        <f>O250*H250</f>
        <v>0</v>
      </c>
      <c r="Q250" s="239">
        <v>0</v>
      </c>
      <c r="R250" s="239">
        <f>Q250*H250</f>
        <v>0</v>
      </c>
      <c r="S250" s="239">
        <v>0</v>
      </c>
      <c r="T250" s="240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41" t="s">
        <v>139</v>
      </c>
      <c r="AT250" s="241" t="s">
        <v>120</v>
      </c>
      <c r="AU250" s="241" t="s">
        <v>83</v>
      </c>
      <c r="AY250" s="14" t="s">
        <v>116</v>
      </c>
      <c r="BE250" s="242">
        <f>IF(N250="základní",J250,0)</f>
        <v>0</v>
      </c>
      <c r="BF250" s="242">
        <f>IF(N250="snížená",J250,0)</f>
        <v>0</v>
      </c>
      <c r="BG250" s="242">
        <f>IF(N250="zákl. přenesená",J250,0)</f>
        <v>0</v>
      </c>
      <c r="BH250" s="242">
        <f>IF(N250="sníž. přenesená",J250,0)</f>
        <v>0</v>
      </c>
      <c r="BI250" s="242">
        <f>IF(N250="nulová",J250,0)</f>
        <v>0</v>
      </c>
      <c r="BJ250" s="14" t="s">
        <v>81</v>
      </c>
      <c r="BK250" s="242">
        <f>ROUND(I250*H250,2)</f>
        <v>0</v>
      </c>
      <c r="BL250" s="14" t="s">
        <v>139</v>
      </c>
      <c r="BM250" s="241" t="s">
        <v>544</v>
      </c>
    </row>
    <row r="251" s="12" customFormat="1" ht="22.8" customHeight="1">
      <c r="A251" s="12"/>
      <c r="B251" s="213"/>
      <c r="C251" s="214"/>
      <c r="D251" s="215" t="s">
        <v>72</v>
      </c>
      <c r="E251" s="227" t="s">
        <v>545</v>
      </c>
      <c r="F251" s="227" t="s">
        <v>546</v>
      </c>
      <c r="G251" s="214"/>
      <c r="H251" s="214"/>
      <c r="I251" s="217"/>
      <c r="J251" s="228">
        <f>BK251</f>
        <v>0</v>
      </c>
      <c r="K251" s="214"/>
      <c r="L251" s="219"/>
      <c r="M251" s="220"/>
      <c r="N251" s="221"/>
      <c r="O251" s="221"/>
      <c r="P251" s="222">
        <f>SUM(P252:P288)</f>
        <v>0</v>
      </c>
      <c r="Q251" s="221"/>
      <c r="R251" s="222">
        <f>SUM(R252:R288)</f>
        <v>0.45711000000000002</v>
      </c>
      <c r="S251" s="221"/>
      <c r="T251" s="223">
        <f>SUM(T252:T288)</f>
        <v>0.89363000000000004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24" t="s">
        <v>83</v>
      </c>
      <c r="AT251" s="225" t="s">
        <v>72</v>
      </c>
      <c r="AU251" s="225" t="s">
        <v>81</v>
      </c>
      <c r="AY251" s="224" t="s">
        <v>116</v>
      </c>
      <c r="BK251" s="226">
        <f>SUM(BK252:BK288)</f>
        <v>0</v>
      </c>
    </row>
    <row r="252" s="2" customFormat="1" ht="16.5" customHeight="1">
      <c r="A252" s="35"/>
      <c r="B252" s="36"/>
      <c r="C252" s="229" t="s">
        <v>547</v>
      </c>
      <c r="D252" s="229" t="s">
        <v>120</v>
      </c>
      <c r="E252" s="230" t="s">
        <v>548</v>
      </c>
      <c r="F252" s="231" t="s">
        <v>549</v>
      </c>
      <c r="G252" s="232" t="s">
        <v>344</v>
      </c>
      <c r="H252" s="233">
        <v>5</v>
      </c>
      <c r="I252" s="234"/>
      <c r="J252" s="235">
        <f>ROUND(I252*H252,2)</f>
        <v>0</v>
      </c>
      <c r="K252" s="236"/>
      <c r="L252" s="41"/>
      <c r="M252" s="237" t="s">
        <v>1</v>
      </c>
      <c r="N252" s="238" t="s">
        <v>38</v>
      </c>
      <c r="O252" s="88"/>
      <c r="P252" s="239">
        <f>O252*H252</f>
        <v>0</v>
      </c>
      <c r="Q252" s="239">
        <v>0</v>
      </c>
      <c r="R252" s="239">
        <f>Q252*H252</f>
        <v>0</v>
      </c>
      <c r="S252" s="239">
        <v>0.034200000000000001</v>
      </c>
      <c r="T252" s="240">
        <f>S252*H252</f>
        <v>0.17100000000000001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41" t="s">
        <v>139</v>
      </c>
      <c r="AT252" s="241" t="s">
        <v>120</v>
      </c>
      <c r="AU252" s="241" t="s">
        <v>83</v>
      </c>
      <c r="AY252" s="14" t="s">
        <v>116</v>
      </c>
      <c r="BE252" s="242">
        <f>IF(N252="základní",J252,0)</f>
        <v>0</v>
      </c>
      <c r="BF252" s="242">
        <f>IF(N252="snížená",J252,0)</f>
        <v>0</v>
      </c>
      <c r="BG252" s="242">
        <f>IF(N252="zákl. přenesená",J252,0)</f>
        <v>0</v>
      </c>
      <c r="BH252" s="242">
        <f>IF(N252="sníž. přenesená",J252,0)</f>
        <v>0</v>
      </c>
      <c r="BI252" s="242">
        <f>IF(N252="nulová",J252,0)</f>
        <v>0</v>
      </c>
      <c r="BJ252" s="14" t="s">
        <v>81</v>
      </c>
      <c r="BK252" s="242">
        <f>ROUND(I252*H252,2)</f>
        <v>0</v>
      </c>
      <c r="BL252" s="14" t="s">
        <v>139</v>
      </c>
      <c r="BM252" s="241" t="s">
        <v>550</v>
      </c>
    </row>
    <row r="253" s="2" customFormat="1" ht="21.75" customHeight="1">
      <c r="A253" s="35"/>
      <c r="B253" s="36"/>
      <c r="C253" s="229" t="s">
        <v>551</v>
      </c>
      <c r="D253" s="229" t="s">
        <v>120</v>
      </c>
      <c r="E253" s="230" t="s">
        <v>552</v>
      </c>
      <c r="F253" s="231" t="s">
        <v>553</v>
      </c>
      <c r="G253" s="232" t="s">
        <v>344</v>
      </c>
      <c r="H253" s="233">
        <v>4</v>
      </c>
      <c r="I253" s="234"/>
      <c r="J253" s="235">
        <f>ROUND(I253*H253,2)</f>
        <v>0</v>
      </c>
      <c r="K253" s="236"/>
      <c r="L253" s="41"/>
      <c r="M253" s="237" t="s">
        <v>1</v>
      </c>
      <c r="N253" s="238" t="s">
        <v>38</v>
      </c>
      <c r="O253" s="88"/>
      <c r="P253" s="239">
        <f>O253*H253</f>
        <v>0</v>
      </c>
      <c r="Q253" s="239">
        <v>0.016969999999999999</v>
      </c>
      <c r="R253" s="239">
        <f>Q253*H253</f>
        <v>0.067879999999999996</v>
      </c>
      <c r="S253" s="239">
        <v>0</v>
      </c>
      <c r="T253" s="240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41" t="s">
        <v>139</v>
      </c>
      <c r="AT253" s="241" t="s">
        <v>120</v>
      </c>
      <c r="AU253" s="241" t="s">
        <v>83</v>
      </c>
      <c r="AY253" s="14" t="s">
        <v>116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4" t="s">
        <v>81</v>
      </c>
      <c r="BK253" s="242">
        <f>ROUND(I253*H253,2)</f>
        <v>0</v>
      </c>
      <c r="BL253" s="14" t="s">
        <v>139</v>
      </c>
      <c r="BM253" s="241" t="s">
        <v>554</v>
      </c>
    </row>
    <row r="254" s="2" customFormat="1" ht="16.5" customHeight="1">
      <c r="A254" s="35"/>
      <c r="B254" s="36"/>
      <c r="C254" s="229" t="s">
        <v>555</v>
      </c>
      <c r="D254" s="229" t="s">
        <v>120</v>
      </c>
      <c r="E254" s="230" t="s">
        <v>556</v>
      </c>
      <c r="F254" s="231" t="s">
        <v>557</v>
      </c>
      <c r="G254" s="232" t="s">
        <v>344</v>
      </c>
      <c r="H254" s="233">
        <v>14</v>
      </c>
      <c r="I254" s="234"/>
      <c r="J254" s="235">
        <f>ROUND(I254*H254,2)</f>
        <v>0</v>
      </c>
      <c r="K254" s="236"/>
      <c r="L254" s="41"/>
      <c r="M254" s="237" t="s">
        <v>1</v>
      </c>
      <c r="N254" s="238" t="s">
        <v>38</v>
      </c>
      <c r="O254" s="88"/>
      <c r="P254" s="239">
        <f>O254*H254</f>
        <v>0</v>
      </c>
      <c r="Q254" s="239">
        <v>0</v>
      </c>
      <c r="R254" s="239">
        <f>Q254*H254</f>
        <v>0</v>
      </c>
      <c r="S254" s="239">
        <v>0.019460000000000002</v>
      </c>
      <c r="T254" s="240">
        <f>S254*H254</f>
        <v>0.27244000000000002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41" t="s">
        <v>139</v>
      </c>
      <c r="AT254" s="241" t="s">
        <v>120</v>
      </c>
      <c r="AU254" s="241" t="s">
        <v>83</v>
      </c>
      <c r="AY254" s="14" t="s">
        <v>116</v>
      </c>
      <c r="BE254" s="242">
        <f>IF(N254="základní",J254,0)</f>
        <v>0</v>
      </c>
      <c r="BF254" s="242">
        <f>IF(N254="snížená",J254,0)</f>
        <v>0</v>
      </c>
      <c r="BG254" s="242">
        <f>IF(N254="zákl. přenesená",J254,0)</f>
        <v>0</v>
      </c>
      <c r="BH254" s="242">
        <f>IF(N254="sníž. přenesená",J254,0)</f>
        <v>0</v>
      </c>
      <c r="BI254" s="242">
        <f>IF(N254="nulová",J254,0)</f>
        <v>0</v>
      </c>
      <c r="BJ254" s="14" t="s">
        <v>81</v>
      </c>
      <c r="BK254" s="242">
        <f>ROUND(I254*H254,2)</f>
        <v>0</v>
      </c>
      <c r="BL254" s="14" t="s">
        <v>139</v>
      </c>
      <c r="BM254" s="241" t="s">
        <v>558</v>
      </c>
    </row>
    <row r="255" s="2" customFormat="1" ht="33" customHeight="1">
      <c r="A255" s="35"/>
      <c r="B255" s="36"/>
      <c r="C255" s="229" t="s">
        <v>559</v>
      </c>
      <c r="D255" s="229" t="s">
        <v>120</v>
      </c>
      <c r="E255" s="230" t="s">
        <v>560</v>
      </c>
      <c r="F255" s="231" t="s">
        <v>561</v>
      </c>
      <c r="G255" s="232" t="s">
        <v>344</v>
      </c>
      <c r="H255" s="233">
        <v>5</v>
      </c>
      <c r="I255" s="234"/>
      <c r="J255" s="235">
        <f>ROUND(I255*H255,2)</f>
        <v>0</v>
      </c>
      <c r="K255" s="236"/>
      <c r="L255" s="41"/>
      <c r="M255" s="237" t="s">
        <v>1</v>
      </c>
      <c r="N255" s="238" t="s">
        <v>38</v>
      </c>
      <c r="O255" s="88"/>
      <c r="P255" s="239">
        <f>O255*H255</f>
        <v>0</v>
      </c>
      <c r="Q255" s="239">
        <v>0.014970000000000001</v>
      </c>
      <c r="R255" s="239">
        <f>Q255*H255</f>
        <v>0.07485</v>
      </c>
      <c r="S255" s="239">
        <v>0</v>
      </c>
      <c r="T255" s="240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41" t="s">
        <v>139</v>
      </c>
      <c r="AT255" s="241" t="s">
        <v>120</v>
      </c>
      <c r="AU255" s="241" t="s">
        <v>83</v>
      </c>
      <c r="AY255" s="14" t="s">
        <v>116</v>
      </c>
      <c r="BE255" s="242">
        <f>IF(N255="základní",J255,0)</f>
        <v>0</v>
      </c>
      <c r="BF255" s="242">
        <f>IF(N255="snížená",J255,0)</f>
        <v>0</v>
      </c>
      <c r="BG255" s="242">
        <f>IF(N255="zákl. přenesená",J255,0)</f>
        <v>0</v>
      </c>
      <c r="BH255" s="242">
        <f>IF(N255="sníž. přenesená",J255,0)</f>
        <v>0</v>
      </c>
      <c r="BI255" s="242">
        <f>IF(N255="nulová",J255,0)</f>
        <v>0</v>
      </c>
      <c r="BJ255" s="14" t="s">
        <v>81</v>
      </c>
      <c r="BK255" s="242">
        <f>ROUND(I255*H255,2)</f>
        <v>0</v>
      </c>
      <c r="BL255" s="14" t="s">
        <v>139</v>
      </c>
      <c r="BM255" s="241" t="s">
        <v>562</v>
      </c>
    </row>
    <row r="256" s="2" customFormat="1" ht="21.75" customHeight="1">
      <c r="A256" s="35"/>
      <c r="B256" s="36"/>
      <c r="C256" s="229" t="s">
        <v>563</v>
      </c>
      <c r="D256" s="229" t="s">
        <v>120</v>
      </c>
      <c r="E256" s="230" t="s">
        <v>564</v>
      </c>
      <c r="F256" s="231" t="s">
        <v>565</v>
      </c>
      <c r="G256" s="232" t="s">
        <v>344</v>
      </c>
      <c r="H256" s="233">
        <v>3</v>
      </c>
      <c r="I256" s="234"/>
      <c r="J256" s="235">
        <f>ROUND(I256*H256,2)</f>
        <v>0</v>
      </c>
      <c r="K256" s="236"/>
      <c r="L256" s="41"/>
      <c r="M256" s="237" t="s">
        <v>1</v>
      </c>
      <c r="N256" s="238" t="s">
        <v>38</v>
      </c>
      <c r="O256" s="88"/>
      <c r="P256" s="239">
        <f>O256*H256</f>
        <v>0</v>
      </c>
      <c r="Q256" s="239">
        <v>0</v>
      </c>
      <c r="R256" s="239">
        <f>Q256*H256</f>
        <v>0</v>
      </c>
      <c r="S256" s="239">
        <v>0.087999999999999995</v>
      </c>
      <c r="T256" s="240">
        <f>S256*H256</f>
        <v>0.26400000000000001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41" t="s">
        <v>139</v>
      </c>
      <c r="AT256" s="241" t="s">
        <v>120</v>
      </c>
      <c r="AU256" s="241" t="s">
        <v>83</v>
      </c>
      <c r="AY256" s="14" t="s">
        <v>116</v>
      </c>
      <c r="BE256" s="242">
        <f>IF(N256="základní",J256,0)</f>
        <v>0</v>
      </c>
      <c r="BF256" s="242">
        <f>IF(N256="snížená",J256,0)</f>
        <v>0</v>
      </c>
      <c r="BG256" s="242">
        <f>IF(N256="zákl. přenesená",J256,0)</f>
        <v>0</v>
      </c>
      <c r="BH256" s="242">
        <f>IF(N256="sníž. přenesená",J256,0)</f>
        <v>0</v>
      </c>
      <c r="BI256" s="242">
        <f>IF(N256="nulová",J256,0)</f>
        <v>0</v>
      </c>
      <c r="BJ256" s="14" t="s">
        <v>81</v>
      </c>
      <c r="BK256" s="242">
        <f>ROUND(I256*H256,2)</f>
        <v>0</v>
      </c>
      <c r="BL256" s="14" t="s">
        <v>139</v>
      </c>
      <c r="BM256" s="241" t="s">
        <v>566</v>
      </c>
    </row>
    <row r="257" s="2" customFormat="1" ht="21.75" customHeight="1">
      <c r="A257" s="35"/>
      <c r="B257" s="36"/>
      <c r="C257" s="229" t="s">
        <v>567</v>
      </c>
      <c r="D257" s="229" t="s">
        <v>120</v>
      </c>
      <c r="E257" s="230" t="s">
        <v>568</v>
      </c>
      <c r="F257" s="231" t="s">
        <v>569</v>
      </c>
      <c r="G257" s="232" t="s">
        <v>344</v>
      </c>
      <c r="H257" s="233">
        <v>3</v>
      </c>
      <c r="I257" s="234"/>
      <c r="J257" s="235">
        <f>ROUND(I257*H257,2)</f>
        <v>0</v>
      </c>
      <c r="K257" s="236"/>
      <c r="L257" s="41"/>
      <c r="M257" s="237" t="s">
        <v>1</v>
      </c>
      <c r="N257" s="238" t="s">
        <v>38</v>
      </c>
      <c r="O257" s="88"/>
      <c r="P257" s="239">
        <f>O257*H257</f>
        <v>0</v>
      </c>
      <c r="Q257" s="239">
        <v>0</v>
      </c>
      <c r="R257" s="239">
        <f>Q257*H257</f>
        <v>0</v>
      </c>
      <c r="S257" s="239">
        <v>0.024500000000000001</v>
      </c>
      <c r="T257" s="240">
        <f>S257*H257</f>
        <v>0.07350000000000001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41" t="s">
        <v>139</v>
      </c>
      <c r="AT257" s="241" t="s">
        <v>120</v>
      </c>
      <c r="AU257" s="241" t="s">
        <v>83</v>
      </c>
      <c r="AY257" s="14" t="s">
        <v>116</v>
      </c>
      <c r="BE257" s="242">
        <f>IF(N257="základní",J257,0)</f>
        <v>0</v>
      </c>
      <c r="BF257" s="242">
        <f>IF(N257="snížená",J257,0)</f>
        <v>0</v>
      </c>
      <c r="BG257" s="242">
        <f>IF(N257="zákl. přenesená",J257,0)</f>
        <v>0</v>
      </c>
      <c r="BH257" s="242">
        <f>IF(N257="sníž. přenesená",J257,0)</f>
        <v>0</v>
      </c>
      <c r="BI257" s="242">
        <f>IF(N257="nulová",J257,0)</f>
        <v>0</v>
      </c>
      <c r="BJ257" s="14" t="s">
        <v>81</v>
      </c>
      <c r="BK257" s="242">
        <f>ROUND(I257*H257,2)</f>
        <v>0</v>
      </c>
      <c r="BL257" s="14" t="s">
        <v>139</v>
      </c>
      <c r="BM257" s="241" t="s">
        <v>570</v>
      </c>
    </row>
    <row r="258" s="2" customFormat="1" ht="16.5" customHeight="1">
      <c r="A258" s="35"/>
      <c r="B258" s="36"/>
      <c r="C258" s="229" t="s">
        <v>571</v>
      </c>
      <c r="D258" s="229" t="s">
        <v>120</v>
      </c>
      <c r="E258" s="230" t="s">
        <v>572</v>
      </c>
      <c r="F258" s="231" t="s">
        <v>573</v>
      </c>
      <c r="G258" s="232" t="s">
        <v>344</v>
      </c>
      <c r="H258" s="233">
        <v>2</v>
      </c>
      <c r="I258" s="234"/>
      <c r="J258" s="235">
        <f>ROUND(I258*H258,2)</f>
        <v>0</v>
      </c>
      <c r="K258" s="236"/>
      <c r="L258" s="41"/>
      <c r="M258" s="237" t="s">
        <v>1</v>
      </c>
      <c r="N258" s="238" t="s">
        <v>38</v>
      </c>
      <c r="O258" s="88"/>
      <c r="P258" s="239">
        <f>O258*H258</f>
        <v>0</v>
      </c>
      <c r="Q258" s="239">
        <v>0.048529999999999997</v>
      </c>
      <c r="R258" s="239">
        <f>Q258*H258</f>
        <v>0.097059999999999994</v>
      </c>
      <c r="S258" s="239">
        <v>0</v>
      </c>
      <c r="T258" s="240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41" t="s">
        <v>139</v>
      </c>
      <c r="AT258" s="241" t="s">
        <v>120</v>
      </c>
      <c r="AU258" s="241" t="s">
        <v>83</v>
      </c>
      <c r="AY258" s="14" t="s">
        <v>116</v>
      </c>
      <c r="BE258" s="242">
        <f>IF(N258="základní",J258,0)</f>
        <v>0</v>
      </c>
      <c r="BF258" s="242">
        <f>IF(N258="snížená",J258,0)</f>
        <v>0</v>
      </c>
      <c r="BG258" s="242">
        <f>IF(N258="zákl. přenesená",J258,0)</f>
        <v>0</v>
      </c>
      <c r="BH258" s="242">
        <f>IF(N258="sníž. přenesená",J258,0)</f>
        <v>0</v>
      </c>
      <c r="BI258" s="242">
        <f>IF(N258="nulová",J258,0)</f>
        <v>0</v>
      </c>
      <c r="BJ258" s="14" t="s">
        <v>81</v>
      </c>
      <c r="BK258" s="242">
        <f>ROUND(I258*H258,2)</f>
        <v>0</v>
      </c>
      <c r="BL258" s="14" t="s">
        <v>139</v>
      </c>
      <c r="BM258" s="241" t="s">
        <v>574</v>
      </c>
    </row>
    <row r="259" s="2" customFormat="1" ht="44.25" customHeight="1">
      <c r="A259" s="35"/>
      <c r="B259" s="36"/>
      <c r="C259" s="229" t="s">
        <v>575</v>
      </c>
      <c r="D259" s="229" t="s">
        <v>120</v>
      </c>
      <c r="E259" s="230" t="s">
        <v>576</v>
      </c>
      <c r="F259" s="231" t="s">
        <v>577</v>
      </c>
      <c r="G259" s="232" t="s">
        <v>344</v>
      </c>
      <c r="H259" s="233">
        <v>2</v>
      </c>
      <c r="I259" s="234"/>
      <c r="J259" s="235">
        <f>ROUND(I259*H259,2)</f>
        <v>0</v>
      </c>
      <c r="K259" s="236"/>
      <c r="L259" s="41"/>
      <c r="M259" s="237" t="s">
        <v>1</v>
      </c>
      <c r="N259" s="238" t="s">
        <v>38</v>
      </c>
      <c r="O259" s="88"/>
      <c r="P259" s="239">
        <f>O259*H259</f>
        <v>0</v>
      </c>
      <c r="Q259" s="239">
        <v>0.064409999999999995</v>
      </c>
      <c r="R259" s="239">
        <f>Q259*H259</f>
        <v>0.12881999999999999</v>
      </c>
      <c r="S259" s="239">
        <v>0</v>
      </c>
      <c r="T259" s="240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41" t="s">
        <v>139</v>
      </c>
      <c r="AT259" s="241" t="s">
        <v>120</v>
      </c>
      <c r="AU259" s="241" t="s">
        <v>83</v>
      </c>
      <c r="AY259" s="14" t="s">
        <v>116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4" t="s">
        <v>81</v>
      </c>
      <c r="BK259" s="242">
        <f>ROUND(I259*H259,2)</f>
        <v>0</v>
      </c>
      <c r="BL259" s="14" t="s">
        <v>139</v>
      </c>
      <c r="BM259" s="241" t="s">
        <v>578</v>
      </c>
    </row>
    <row r="260" s="2" customFormat="1" ht="21.75" customHeight="1">
      <c r="A260" s="35"/>
      <c r="B260" s="36"/>
      <c r="C260" s="229" t="s">
        <v>579</v>
      </c>
      <c r="D260" s="229" t="s">
        <v>120</v>
      </c>
      <c r="E260" s="230" t="s">
        <v>580</v>
      </c>
      <c r="F260" s="231" t="s">
        <v>581</v>
      </c>
      <c r="G260" s="232" t="s">
        <v>344</v>
      </c>
      <c r="H260" s="233">
        <v>1</v>
      </c>
      <c r="I260" s="234"/>
      <c r="J260" s="235">
        <f>ROUND(I260*H260,2)</f>
        <v>0</v>
      </c>
      <c r="K260" s="236"/>
      <c r="L260" s="41"/>
      <c r="M260" s="237" t="s">
        <v>1</v>
      </c>
      <c r="N260" s="238" t="s">
        <v>38</v>
      </c>
      <c r="O260" s="88"/>
      <c r="P260" s="239">
        <f>O260*H260</f>
        <v>0</v>
      </c>
      <c r="Q260" s="239">
        <v>0</v>
      </c>
      <c r="R260" s="239">
        <f>Q260*H260</f>
        <v>0</v>
      </c>
      <c r="S260" s="239">
        <v>0.0091999999999999998</v>
      </c>
      <c r="T260" s="240">
        <f>S260*H260</f>
        <v>0.0091999999999999998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41" t="s">
        <v>139</v>
      </c>
      <c r="AT260" s="241" t="s">
        <v>120</v>
      </c>
      <c r="AU260" s="241" t="s">
        <v>83</v>
      </c>
      <c r="AY260" s="14" t="s">
        <v>116</v>
      </c>
      <c r="BE260" s="242">
        <f>IF(N260="základní",J260,0)</f>
        <v>0</v>
      </c>
      <c r="BF260" s="242">
        <f>IF(N260="snížená",J260,0)</f>
        <v>0</v>
      </c>
      <c r="BG260" s="242">
        <f>IF(N260="zákl. přenesená",J260,0)</f>
        <v>0</v>
      </c>
      <c r="BH260" s="242">
        <f>IF(N260="sníž. přenesená",J260,0)</f>
        <v>0</v>
      </c>
      <c r="BI260" s="242">
        <f>IF(N260="nulová",J260,0)</f>
        <v>0</v>
      </c>
      <c r="BJ260" s="14" t="s">
        <v>81</v>
      </c>
      <c r="BK260" s="242">
        <f>ROUND(I260*H260,2)</f>
        <v>0</v>
      </c>
      <c r="BL260" s="14" t="s">
        <v>139</v>
      </c>
      <c r="BM260" s="241" t="s">
        <v>582</v>
      </c>
    </row>
    <row r="261" s="2" customFormat="1" ht="21.75" customHeight="1">
      <c r="A261" s="35"/>
      <c r="B261" s="36"/>
      <c r="C261" s="229" t="s">
        <v>583</v>
      </c>
      <c r="D261" s="229" t="s">
        <v>120</v>
      </c>
      <c r="E261" s="230" t="s">
        <v>584</v>
      </c>
      <c r="F261" s="231" t="s">
        <v>585</v>
      </c>
      <c r="G261" s="232" t="s">
        <v>344</v>
      </c>
      <c r="H261" s="233">
        <v>1</v>
      </c>
      <c r="I261" s="234"/>
      <c r="J261" s="235">
        <f>ROUND(I261*H261,2)</f>
        <v>0</v>
      </c>
      <c r="K261" s="236"/>
      <c r="L261" s="41"/>
      <c r="M261" s="237" t="s">
        <v>1</v>
      </c>
      <c r="N261" s="238" t="s">
        <v>38</v>
      </c>
      <c r="O261" s="88"/>
      <c r="P261" s="239">
        <f>O261*H261</f>
        <v>0</v>
      </c>
      <c r="Q261" s="239">
        <v>0</v>
      </c>
      <c r="R261" s="239">
        <f>Q261*H261</f>
        <v>0</v>
      </c>
      <c r="S261" s="239">
        <v>0.017299999999999999</v>
      </c>
      <c r="T261" s="240">
        <f>S261*H261</f>
        <v>0.017299999999999999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41" t="s">
        <v>139</v>
      </c>
      <c r="AT261" s="241" t="s">
        <v>120</v>
      </c>
      <c r="AU261" s="241" t="s">
        <v>83</v>
      </c>
      <c r="AY261" s="14" t="s">
        <v>116</v>
      </c>
      <c r="BE261" s="242">
        <f>IF(N261="základní",J261,0)</f>
        <v>0</v>
      </c>
      <c r="BF261" s="242">
        <f>IF(N261="snížená",J261,0)</f>
        <v>0</v>
      </c>
      <c r="BG261" s="242">
        <f>IF(N261="zákl. přenesená",J261,0)</f>
        <v>0</v>
      </c>
      <c r="BH261" s="242">
        <f>IF(N261="sníž. přenesená",J261,0)</f>
        <v>0</v>
      </c>
      <c r="BI261" s="242">
        <f>IF(N261="nulová",J261,0)</f>
        <v>0</v>
      </c>
      <c r="BJ261" s="14" t="s">
        <v>81</v>
      </c>
      <c r="BK261" s="242">
        <f>ROUND(I261*H261,2)</f>
        <v>0</v>
      </c>
      <c r="BL261" s="14" t="s">
        <v>139</v>
      </c>
      <c r="BM261" s="241" t="s">
        <v>586</v>
      </c>
    </row>
    <row r="262" s="2" customFormat="1" ht="21.75" customHeight="1">
      <c r="A262" s="35"/>
      <c r="B262" s="36"/>
      <c r="C262" s="229" t="s">
        <v>587</v>
      </c>
      <c r="D262" s="229" t="s">
        <v>120</v>
      </c>
      <c r="E262" s="230" t="s">
        <v>588</v>
      </c>
      <c r="F262" s="231" t="s">
        <v>589</v>
      </c>
      <c r="G262" s="232" t="s">
        <v>344</v>
      </c>
      <c r="H262" s="233">
        <v>1</v>
      </c>
      <c r="I262" s="234"/>
      <c r="J262" s="235">
        <f>ROUND(I262*H262,2)</f>
        <v>0</v>
      </c>
      <c r="K262" s="236"/>
      <c r="L262" s="41"/>
      <c r="M262" s="237" t="s">
        <v>1</v>
      </c>
      <c r="N262" s="238" t="s">
        <v>38</v>
      </c>
      <c r="O262" s="88"/>
      <c r="P262" s="239">
        <f>O262*H262</f>
        <v>0</v>
      </c>
      <c r="Q262" s="239">
        <v>0</v>
      </c>
      <c r="R262" s="239">
        <f>Q262*H262</f>
        <v>0</v>
      </c>
      <c r="S262" s="239">
        <v>0.034700000000000002</v>
      </c>
      <c r="T262" s="240">
        <f>S262*H262</f>
        <v>0.034700000000000002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41" t="s">
        <v>139</v>
      </c>
      <c r="AT262" s="241" t="s">
        <v>120</v>
      </c>
      <c r="AU262" s="241" t="s">
        <v>83</v>
      </c>
      <c r="AY262" s="14" t="s">
        <v>116</v>
      </c>
      <c r="BE262" s="242">
        <f>IF(N262="základní",J262,0)</f>
        <v>0</v>
      </c>
      <c r="BF262" s="242">
        <f>IF(N262="snížená",J262,0)</f>
        <v>0</v>
      </c>
      <c r="BG262" s="242">
        <f>IF(N262="zákl. přenesená",J262,0)</f>
        <v>0</v>
      </c>
      <c r="BH262" s="242">
        <f>IF(N262="sníž. přenesená",J262,0)</f>
        <v>0</v>
      </c>
      <c r="BI262" s="242">
        <f>IF(N262="nulová",J262,0)</f>
        <v>0</v>
      </c>
      <c r="BJ262" s="14" t="s">
        <v>81</v>
      </c>
      <c r="BK262" s="242">
        <f>ROUND(I262*H262,2)</f>
        <v>0</v>
      </c>
      <c r="BL262" s="14" t="s">
        <v>139</v>
      </c>
      <c r="BM262" s="241" t="s">
        <v>590</v>
      </c>
    </row>
    <row r="263" s="2" customFormat="1" ht="16.5" customHeight="1">
      <c r="A263" s="35"/>
      <c r="B263" s="36"/>
      <c r="C263" s="229" t="s">
        <v>591</v>
      </c>
      <c r="D263" s="229" t="s">
        <v>120</v>
      </c>
      <c r="E263" s="230" t="s">
        <v>592</v>
      </c>
      <c r="F263" s="231" t="s">
        <v>593</v>
      </c>
      <c r="G263" s="232" t="s">
        <v>344</v>
      </c>
      <c r="H263" s="233">
        <v>2</v>
      </c>
      <c r="I263" s="234"/>
      <c r="J263" s="235">
        <f>ROUND(I263*H263,2)</f>
        <v>0</v>
      </c>
      <c r="K263" s="236"/>
      <c r="L263" s="41"/>
      <c r="M263" s="237" t="s">
        <v>1</v>
      </c>
      <c r="N263" s="238" t="s">
        <v>38</v>
      </c>
      <c r="O263" s="88"/>
      <c r="P263" s="239">
        <f>O263*H263</f>
        <v>0</v>
      </c>
      <c r="Q263" s="239">
        <v>0.00064000000000000005</v>
      </c>
      <c r="R263" s="239">
        <f>Q263*H263</f>
        <v>0.0012800000000000001</v>
      </c>
      <c r="S263" s="239">
        <v>0</v>
      </c>
      <c r="T263" s="240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41" t="s">
        <v>139</v>
      </c>
      <c r="AT263" s="241" t="s">
        <v>120</v>
      </c>
      <c r="AU263" s="241" t="s">
        <v>83</v>
      </c>
      <c r="AY263" s="14" t="s">
        <v>116</v>
      </c>
      <c r="BE263" s="242">
        <f>IF(N263="základní",J263,0)</f>
        <v>0</v>
      </c>
      <c r="BF263" s="242">
        <f>IF(N263="snížená",J263,0)</f>
        <v>0</v>
      </c>
      <c r="BG263" s="242">
        <f>IF(N263="zákl. přenesená",J263,0)</f>
        <v>0</v>
      </c>
      <c r="BH263" s="242">
        <f>IF(N263="sníž. přenesená",J263,0)</f>
        <v>0</v>
      </c>
      <c r="BI263" s="242">
        <f>IF(N263="nulová",J263,0)</f>
        <v>0</v>
      </c>
      <c r="BJ263" s="14" t="s">
        <v>81</v>
      </c>
      <c r="BK263" s="242">
        <f>ROUND(I263*H263,2)</f>
        <v>0</v>
      </c>
      <c r="BL263" s="14" t="s">
        <v>139</v>
      </c>
      <c r="BM263" s="241" t="s">
        <v>594</v>
      </c>
    </row>
    <row r="264" s="2" customFormat="1" ht="22.5" customHeight="1">
      <c r="A264" s="35"/>
      <c r="B264" s="36"/>
      <c r="C264" s="243" t="s">
        <v>595</v>
      </c>
      <c r="D264" s="243" t="s">
        <v>142</v>
      </c>
      <c r="E264" s="244" t="s">
        <v>596</v>
      </c>
      <c r="F264" s="245" t="s">
        <v>597</v>
      </c>
      <c r="G264" s="246" t="s">
        <v>123</v>
      </c>
      <c r="H264" s="247">
        <v>2</v>
      </c>
      <c r="I264" s="248"/>
      <c r="J264" s="249">
        <f>ROUND(I264*H264,2)</f>
        <v>0</v>
      </c>
      <c r="K264" s="250"/>
      <c r="L264" s="251"/>
      <c r="M264" s="252" t="s">
        <v>1</v>
      </c>
      <c r="N264" s="253" t="s">
        <v>38</v>
      </c>
      <c r="O264" s="88"/>
      <c r="P264" s="239">
        <f>O264*H264</f>
        <v>0</v>
      </c>
      <c r="Q264" s="239">
        <v>0.014</v>
      </c>
      <c r="R264" s="239">
        <f>Q264*H264</f>
        <v>0.028000000000000001</v>
      </c>
      <c r="S264" s="239">
        <v>0</v>
      </c>
      <c r="T264" s="240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41" t="s">
        <v>145</v>
      </c>
      <c r="AT264" s="241" t="s">
        <v>142</v>
      </c>
      <c r="AU264" s="241" t="s">
        <v>83</v>
      </c>
      <c r="AY264" s="14" t="s">
        <v>116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4" t="s">
        <v>81</v>
      </c>
      <c r="BK264" s="242">
        <f>ROUND(I264*H264,2)</f>
        <v>0</v>
      </c>
      <c r="BL264" s="14" t="s">
        <v>139</v>
      </c>
      <c r="BM264" s="241" t="s">
        <v>598</v>
      </c>
    </row>
    <row r="265" s="2" customFormat="1" ht="21.75" customHeight="1">
      <c r="A265" s="35"/>
      <c r="B265" s="36"/>
      <c r="C265" s="229" t="s">
        <v>599</v>
      </c>
      <c r="D265" s="229" t="s">
        <v>120</v>
      </c>
      <c r="E265" s="230" t="s">
        <v>600</v>
      </c>
      <c r="F265" s="231" t="s">
        <v>601</v>
      </c>
      <c r="G265" s="232" t="s">
        <v>344</v>
      </c>
      <c r="H265" s="233">
        <v>4</v>
      </c>
      <c r="I265" s="234"/>
      <c r="J265" s="235">
        <f>ROUND(I265*H265,2)</f>
        <v>0</v>
      </c>
      <c r="K265" s="236"/>
      <c r="L265" s="41"/>
      <c r="M265" s="237" t="s">
        <v>1</v>
      </c>
      <c r="N265" s="238" t="s">
        <v>38</v>
      </c>
      <c r="O265" s="88"/>
      <c r="P265" s="239">
        <f>O265*H265</f>
        <v>0</v>
      </c>
      <c r="Q265" s="239">
        <v>0.00024000000000000001</v>
      </c>
      <c r="R265" s="239">
        <f>Q265*H265</f>
        <v>0.00096000000000000002</v>
      </c>
      <c r="S265" s="239">
        <v>0</v>
      </c>
      <c r="T265" s="240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41" t="s">
        <v>139</v>
      </c>
      <c r="AT265" s="241" t="s">
        <v>120</v>
      </c>
      <c r="AU265" s="241" t="s">
        <v>83</v>
      </c>
      <c r="AY265" s="14" t="s">
        <v>116</v>
      </c>
      <c r="BE265" s="242">
        <f>IF(N265="základní",J265,0)</f>
        <v>0</v>
      </c>
      <c r="BF265" s="242">
        <f>IF(N265="snížená",J265,0)</f>
        <v>0</v>
      </c>
      <c r="BG265" s="242">
        <f>IF(N265="zákl. přenesená",J265,0)</f>
        <v>0</v>
      </c>
      <c r="BH265" s="242">
        <f>IF(N265="sníž. přenesená",J265,0)</f>
        <v>0</v>
      </c>
      <c r="BI265" s="242">
        <f>IF(N265="nulová",J265,0)</f>
        <v>0</v>
      </c>
      <c r="BJ265" s="14" t="s">
        <v>81</v>
      </c>
      <c r="BK265" s="242">
        <f>ROUND(I265*H265,2)</f>
        <v>0</v>
      </c>
      <c r="BL265" s="14" t="s">
        <v>139</v>
      </c>
      <c r="BM265" s="241" t="s">
        <v>602</v>
      </c>
    </row>
    <row r="266" s="2" customFormat="1" ht="21.75" customHeight="1">
      <c r="A266" s="35"/>
      <c r="B266" s="36"/>
      <c r="C266" s="243" t="s">
        <v>603</v>
      </c>
      <c r="D266" s="243" t="s">
        <v>142</v>
      </c>
      <c r="E266" s="244" t="s">
        <v>604</v>
      </c>
      <c r="F266" s="245" t="s">
        <v>605</v>
      </c>
      <c r="G266" s="246" t="s">
        <v>138</v>
      </c>
      <c r="H266" s="247">
        <v>4</v>
      </c>
      <c r="I266" s="248"/>
      <c r="J266" s="249">
        <f>ROUND(I266*H266,2)</f>
        <v>0</v>
      </c>
      <c r="K266" s="250"/>
      <c r="L266" s="251"/>
      <c r="M266" s="252" t="s">
        <v>1</v>
      </c>
      <c r="N266" s="253" t="s">
        <v>38</v>
      </c>
      <c r="O266" s="88"/>
      <c r="P266" s="239">
        <f>O266*H266</f>
        <v>0</v>
      </c>
      <c r="Q266" s="239">
        <v>0.00022000000000000001</v>
      </c>
      <c r="R266" s="239">
        <f>Q266*H266</f>
        <v>0.00088000000000000003</v>
      </c>
      <c r="S266" s="239">
        <v>0</v>
      </c>
      <c r="T266" s="240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41" t="s">
        <v>145</v>
      </c>
      <c r="AT266" s="241" t="s">
        <v>142</v>
      </c>
      <c r="AU266" s="241" t="s">
        <v>83</v>
      </c>
      <c r="AY266" s="14" t="s">
        <v>116</v>
      </c>
      <c r="BE266" s="242">
        <f>IF(N266="základní",J266,0)</f>
        <v>0</v>
      </c>
      <c r="BF266" s="242">
        <f>IF(N266="snížená",J266,0)</f>
        <v>0</v>
      </c>
      <c r="BG266" s="242">
        <f>IF(N266="zákl. přenesená",J266,0)</f>
        <v>0</v>
      </c>
      <c r="BH266" s="242">
        <f>IF(N266="sníž. přenesená",J266,0)</f>
        <v>0</v>
      </c>
      <c r="BI266" s="242">
        <f>IF(N266="nulová",J266,0)</f>
        <v>0</v>
      </c>
      <c r="BJ266" s="14" t="s">
        <v>81</v>
      </c>
      <c r="BK266" s="242">
        <f>ROUND(I266*H266,2)</f>
        <v>0</v>
      </c>
      <c r="BL266" s="14" t="s">
        <v>139</v>
      </c>
      <c r="BM266" s="241" t="s">
        <v>606</v>
      </c>
    </row>
    <row r="267" s="2" customFormat="1" ht="21.75" customHeight="1">
      <c r="A267" s="35"/>
      <c r="B267" s="36"/>
      <c r="C267" s="229" t="s">
        <v>607</v>
      </c>
      <c r="D267" s="229" t="s">
        <v>120</v>
      </c>
      <c r="E267" s="230" t="s">
        <v>608</v>
      </c>
      <c r="F267" s="231" t="s">
        <v>609</v>
      </c>
      <c r="G267" s="232" t="s">
        <v>123</v>
      </c>
      <c r="H267" s="233">
        <v>2</v>
      </c>
      <c r="I267" s="234"/>
      <c r="J267" s="235">
        <f>ROUND(I267*H267,2)</f>
        <v>0</v>
      </c>
      <c r="K267" s="236"/>
      <c r="L267" s="41"/>
      <c r="M267" s="237" t="s">
        <v>1</v>
      </c>
      <c r="N267" s="238" t="s">
        <v>38</v>
      </c>
      <c r="O267" s="88"/>
      <c r="P267" s="239">
        <f>O267*H267</f>
        <v>0</v>
      </c>
      <c r="Q267" s="239">
        <v>0.00109</v>
      </c>
      <c r="R267" s="239">
        <f>Q267*H267</f>
        <v>0.0021800000000000001</v>
      </c>
      <c r="S267" s="239">
        <v>0</v>
      </c>
      <c r="T267" s="240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41" t="s">
        <v>139</v>
      </c>
      <c r="AT267" s="241" t="s">
        <v>120</v>
      </c>
      <c r="AU267" s="241" t="s">
        <v>83</v>
      </c>
      <c r="AY267" s="14" t="s">
        <v>116</v>
      </c>
      <c r="BE267" s="242">
        <f>IF(N267="základní",J267,0)</f>
        <v>0</v>
      </c>
      <c r="BF267" s="242">
        <f>IF(N267="snížená",J267,0)</f>
        <v>0</v>
      </c>
      <c r="BG267" s="242">
        <f>IF(N267="zákl. přenesená",J267,0)</f>
        <v>0</v>
      </c>
      <c r="BH267" s="242">
        <f>IF(N267="sníž. přenesená",J267,0)</f>
        <v>0</v>
      </c>
      <c r="BI267" s="242">
        <f>IF(N267="nulová",J267,0)</f>
        <v>0</v>
      </c>
      <c r="BJ267" s="14" t="s">
        <v>81</v>
      </c>
      <c r="BK267" s="242">
        <f>ROUND(I267*H267,2)</f>
        <v>0</v>
      </c>
      <c r="BL267" s="14" t="s">
        <v>139</v>
      </c>
      <c r="BM267" s="241" t="s">
        <v>610</v>
      </c>
    </row>
    <row r="268" s="2" customFormat="1" ht="16.5" customHeight="1">
      <c r="A268" s="35"/>
      <c r="B268" s="36"/>
      <c r="C268" s="229" t="s">
        <v>611</v>
      </c>
      <c r="D268" s="229" t="s">
        <v>120</v>
      </c>
      <c r="E268" s="230" t="s">
        <v>612</v>
      </c>
      <c r="F268" s="231" t="s">
        <v>613</v>
      </c>
      <c r="G268" s="232" t="s">
        <v>344</v>
      </c>
      <c r="H268" s="233">
        <v>17</v>
      </c>
      <c r="I268" s="234"/>
      <c r="J268" s="235">
        <f>ROUND(I268*H268,2)</f>
        <v>0</v>
      </c>
      <c r="K268" s="236"/>
      <c r="L268" s="41"/>
      <c r="M268" s="237" t="s">
        <v>1</v>
      </c>
      <c r="N268" s="238" t="s">
        <v>38</v>
      </c>
      <c r="O268" s="88"/>
      <c r="P268" s="239">
        <f>O268*H268</f>
        <v>0</v>
      </c>
      <c r="Q268" s="239">
        <v>0</v>
      </c>
      <c r="R268" s="239">
        <f>Q268*H268</f>
        <v>0</v>
      </c>
      <c r="S268" s="239">
        <v>0.00156</v>
      </c>
      <c r="T268" s="240">
        <f>S268*H268</f>
        <v>0.026519999999999998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41" t="s">
        <v>139</v>
      </c>
      <c r="AT268" s="241" t="s">
        <v>120</v>
      </c>
      <c r="AU268" s="241" t="s">
        <v>83</v>
      </c>
      <c r="AY268" s="14" t="s">
        <v>116</v>
      </c>
      <c r="BE268" s="242">
        <f>IF(N268="základní",J268,0)</f>
        <v>0</v>
      </c>
      <c r="BF268" s="242">
        <f>IF(N268="snížená",J268,0)</f>
        <v>0</v>
      </c>
      <c r="BG268" s="242">
        <f>IF(N268="zákl. přenesená",J268,0)</f>
        <v>0</v>
      </c>
      <c r="BH268" s="242">
        <f>IF(N268="sníž. přenesená",J268,0)</f>
        <v>0</v>
      </c>
      <c r="BI268" s="242">
        <f>IF(N268="nulová",J268,0)</f>
        <v>0</v>
      </c>
      <c r="BJ268" s="14" t="s">
        <v>81</v>
      </c>
      <c r="BK268" s="242">
        <f>ROUND(I268*H268,2)</f>
        <v>0</v>
      </c>
      <c r="BL268" s="14" t="s">
        <v>139</v>
      </c>
      <c r="BM268" s="241" t="s">
        <v>614</v>
      </c>
    </row>
    <row r="269" s="2" customFormat="1" ht="21.75" customHeight="1">
      <c r="A269" s="35"/>
      <c r="B269" s="36"/>
      <c r="C269" s="229" t="s">
        <v>615</v>
      </c>
      <c r="D269" s="229" t="s">
        <v>120</v>
      </c>
      <c r="E269" s="230" t="s">
        <v>616</v>
      </c>
      <c r="F269" s="231" t="s">
        <v>617</v>
      </c>
      <c r="G269" s="232" t="s">
        <v>344</v>
      </c>
      <c r="H269" s="233">
        <v>15</v>
      </c>
      <c r="I269" s="234"/>
      <c r="J269" s="235">
        <f>ROUND(I269*H269,2)</f>
        <v>0</v>
      </c>
      <c r="K269" s="236"/>
      <c r="L269" s="41"/>
      <c r="M269" s="237" t="s">
        <v>1</v>
      </c>
      <c r="N269" s="238" t="s">
        <v>38</v>
      </c>
      <c r="O269" s="88"/>
      <c r="P269" s="239">
        <f>O269*H269</f>
        <v>0</v>
      </c>
      <c r="Q269" s="239">
        <v>0.0019599999999999999</v>
      </c>
      <c r="R269" s="239">
        <f>Q269*H269</f>
        <v>0.029399999999999999</v>
      </c>
      <c r="S269" s="239">
        <v>0</v>
      </c>
      <c r="T269" s="240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41" t="s">
        <v>139</v>
      </c>
      <c r="AT269" s="241" t="s">
        <v>120</v>
      </c>
      <c r="AU269" s="241" t="s">
        <v>83</v>
      </c>
      <c r="AY269" s="14" t="s">
        <v>116</v>
      </c>
      <c r="BE269" s="242">
        <f>IF(N269="základní",J269,0)</f>
        <v>0</v>
      </c>
      <c r="BF269" s="242">
        <f>IF(N269="snížená",J269,0)</f>
        <v>0</v>
      </c>
      <c r="BG269" s="242">
        <f>IF(N269="zákl. přenesená",J269,0)</f>
        <v>0</v>
      </c>
      <c r="BH269" s="242">
        <f>IF(N269="sníž. přenesená",J269,0)</f>
        <v>0</v>
      </c>
      <c r="BI269" s="242">
        <f>IF(N269="nulová",J269,0)</f>
        <v>0</v>
      </c>
      <c r="BJ269" s="14" t="s">
        <v>81</v>
      </c>
      <c r="BK269" s="242">
        <f>ROUND(I269*H269,2)</f>
        <v>0</v>
      </c>
      <c r="BL269" s="14" t="s">
        <v>139</v>
      </c>
      <c r="BM269" s="241" t="s">
        <v>618</v>
      </c>
    </row>
    <row r="270" s="2" customFormat="1" ht="21.75" customHeight="1">
      <c r="A270" s="35"/>
      <c r="B270" s="36"/>
      <c r="C270" s="229" t="s">
        <v>619</v>
      </c>
      <c r="D270" s="229" t="s">
        <v>120</v>
      </c>
      <c r="E270" s="230" t="s">
        <v>620</v>
      </c>
      <c r="F270" s="231" t="s">
        <v>621</v>
      </c>
      <c r="G270" s="232" t="s">
        <v>344</v>
      </c>
      <c r="H270" s="233">
        <v>2</v>
      </c>
      <c r="I270" s="234"/>
      <c r="J270" s="235">
        <f>ROUND(I270*H270,2)</f>
        <v>0</v>
      </c>
      <c r="K270" s="236"/>
      <c r="L270" s="41"/>
      <c r="M270" s="237" t="s">
        <v>1</v>
      </c>
      <c r="N270" s="238" t="s">
        <v>38</v>
      </c>
      <c r="O270" s="88"/>
      <c r="P270" s="239">
        <f>O270*H270</f>
        <v>0</v>
      </c>
      <c r="Q270" s="239">
        <v>0.0019599999999999999</v>
      </c>
      <c r="R270" s="239">
        <f>Q270*H270</f>
        <v>0.0039199999999999999</v>
      </c>
      <c r="S270" s="239">
        <v>0</v>
      </c>
      <c r="T270" s="240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41" t="s">
        <v>139</v>
      </c>
      <c r="AT270" s="241" t="s">
        <v>120</v>
      </c>
      <c r="AU270" s="241" t="s">
        <v>83</v>
      </c>
      <c r="AY270" s="14" t="s">
        <v>116</v>
      </c>
      <c r="BE270" s="242">
        <f>IF(N270="základní",J270,0)</f>
        <v>0</v>
      </c>
      <c r="BF270" s="242">
        <f>IF(N270="snížená",J270,0)</f>
        <v>0</v>
      </c>
      <c r="BG270" s="242">
        <f>IF(N270="zákl. přenesená",J270,0)</f>
        <v>0</v>
      </c>
      <c r="BH270" s="242">
        <f>IF(N270="sníž. přenesená",J270,0)</f>
        <v>0</v>
      </c>
      <c r="BI270" s="242">
        <f>IF(N270="nulová",J270,0)</f>
        <v>0</v>
      </c>
      <c r="BJ270" s="14" t="s">
        <v>81</v>
      </c>
      <c r="BK270" s="242">
        <f>ROUND(I270*H270,2)</f>
        <v>0</v>
      </c>
      <c r="BL270" s="14" t="s">
        <v>139</v>
      </c>
      <c r="BM270" s="241" t="s">
        <v>622</v>
      </c>
    </row>
    <row r="271" s="2" customFormat="1" ht="21.75" customHeight="1">
      <c r="A271" s="35"/>
      <c r="B271" s="36"/>
      <c r="C271" s="229" t="s">
        <v>623</v>
      </c>
      <c r="D271" s="229" t="s">
        <v>120</v>
      </c>
      <c r="E271" s="230" t="s">
        <v>624</v>
      </c>
      <c r="F271" s="231" t="s">
        <v>625</v>
      </c>
      <c r="G271" s="232" t="s">
        <v>123</v>
      </c>
      <c r="H271" s="233">
        <v>3</v>
      </c>
      <c r="I271" s="234"/>
      <c r="J271" s="235">
        <f>ROUND(I271*H271,2)</f>
        <v>0</v>
      </c>
      <c r="K271" s="236"/>
      <c r="L271" s="41"/>
      <c r="M271" s="237" t="s">
        <v>1</v>
      </c>
      <c r="N271" s="238" t="s">
        <v>38</v>
      </c>
      <c r="O271" s="88"/>
      <c r="P271" s="239">
        <f>O271*H271</f>
        <v>0</v>
      </c>
      <c r="Q271" s="239">
        <v>0</v>
      </c>
      <c r="R271" s="239">
        <f>Q271*H271</f>
        <v>0</v>
      </c>
      <c r="S271" s="239">
        <v>0.0022499999999999998</v>
      </c>
      <c r="T271" s="240">
        <f>S271*H271</f>
        <v>0.0067499999999999991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41" t="s">
        <v>139</v>
      </c>
      <c r="AT271" s="241" t="s">
        <v>120</v>
      </c>
      <c r="AU271" s="241" t="s">
        <v>83</v>
      </c>
      <c r="AY271" s="14" t="s">
        <v>116</v>
      </c>
      <c r="BE271" s="242">
        <f>IF(N271="základní",J271,0)</f>
        <v>0</v>
      </c>
      <c r="BF271" s="242">
        <f>IF(N271="snížená",J271,0)</f>
        <v>0</v>
      </c>
      <c r="BG271" s="242">
        <f>IF(N271="zákl. přenesená",J271,0)</f>
        <v>0</v>
      </c>
      <c r="BH271" s="242">
        <f>IF(N271="sníž. přenesená",J271,0)</f>
        <v>0</v>
      </c>
      <c r="BI271" s="242">
        <f>IF(N271="nulová",J271,0)</f>
        <v>0</v>
      </c>
      <c r="BJ271" s="14" t="s">
        <v>81</v>
      </c>
      <c r="BK271" s="242">
        <f>ROUND(I271*H271,2)</f>
        <v>0</v>
      </c>
      <c r="BL271" s="14" t="s">
        <v>139</v>
      </c>
      <c r="BM271" s="241" t="s">
        <v>626</v>
      </c>
    </row>
    <row r="272" s="2" customFormat="1" ht="16.5" customHeight="1">
      <c r="A272" s="35"/>
      <c r="B272" s="36"/>
      <c r="C272" s="229" t="s">
        <v>627</v>
      </c>
      <c r="D272" s="229" t="s">
        <v>120</v>
      </c>
      <c r="E272" s="230" t="s">
        <v>628</v>
      </c>
      <c r="F272" s="231" t="s">
        <v>629</v>
      </c>
      <c r="G272" s="232" t="s">
        <v>344</v>
      </c>
      <c r="H272" s="233">
        <v>2</v>
      </c>
      <c r="I272" s="234"/>
      <c r="J272" s="235">
        <f>ROUND(I272*H272,2)</f>
        <v>0</v>
      </c>
      <c r="K272" s="236"/>
      <c r="L272" s="41"/>
      <c r="M272" s="237" t="s">
        <v>1</v>
      </c>
      <c r="N272" s="238" t="s">
        <v>38</v>
      </c>
      <c r="O272" s="88"/>
      <c r="P272" s="239">
        <f>O272*H272</f>
        <v>0</v>
      </c>
      <c r="Q272" s="239">
        <v>0.0018400000000000001</v>
      </c>
      <c r="R272" s="239">
        <f>Q272*H272</f>
        <v>0.0036800000000000001</v>
      </c>
      <c r="S272" s="239">
        <v>0</v>
      </c>
      <c r="T272" s="240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41" t="s">
        <v>139</v>
      </c>
      <c r="AT272" s="241" t="s">
        <v>120</v>
      </c>
      <c r="AU272" s="241" t="s">
        <v>83</v>
      </c>
      <c r="AY272" s="14" t="s">
        <v>116</v>
      </c>
      <c r="BE272" s="242">
        <f>IF(N272="základní",J272,0)</f>
        <v>0</v>
      </c>
      <c r="BF272" s="242">
        <f>IF(N272="snížená",J272,0)</f>
        <v>0</v>
      </c>
      <c r="BG272" s="242">
        <f>IF(N272="zákl. přenesená",J272,0)</f>
        <v>0</v>
      </c>
      <c r="BH272" s="242">
        <f>IF(N272="sníž. přenesená",J272,0)</f>
        <v>0</v>
      </c>
      <c r="BI272" s="242">
        <f>IF(N272="nulová",J272,0)</f>
        <v>0</v>
      </c>
      <c r="BJ272" s="14" t="s">
        <v>81</v>
      </c>
      <c r="BK272" s="242">
        <f>ROUND(I272*H272,2)</f>
        <v>0</v>
      </c>
      <c r="BL272" s="14" t="s">
        <v>139</v>
      </c>
      <c r="BM272" s="241" t="s">
        <v>630</v>
      </c>
    </row>
    <row r="273" s="2" customFormat="1" ht="16.5" customHeight="1">
      <c r="A273" s="35"/>
      <c r="B273" s="36"/>
      <c r="C273" s="243" t="s">
        <v>631</v>
      </c>
      <c r="D273" s="243" t="s">
        <v>142</v>
      </c>
      <c r="E273" s="244" t="s">
        <v>632</v>
      </c>
      <c r="F273" s="245" t="s">
        <v>633</v>
      </c>
      <c r="G273" s="246" t="s">
        <v>634</v>
      </c>
      <c r="H273" s="247">
        <v>2</v>
      </c>
      <c r="I273" s="248"/>
      <c r="J273" s="249">
        <f>ROUND(I273*H273,2)</f>
        <v>0</v>
      </c>
      <c r="K273" s="250"/>
      <c r="L273" s="251"/>
      <c r="M273" s="252" t="s">
        <v>1</v>
      </c>
      <c r="N273" s="253" t="s">
        <v>38</v>
      </c>
      <c r="O273" s="88"/>
      <c r="P273" s="239">
        <f>O273*H273</f>
        <v>0</v>
      </c>
      <c r="Q273" s="239">
        <v>0.0020999999999999999</v>
      </c>
      <c r="R273" s="239">
        <f>Q273*H273</f>
        <v>0.0041999999999999997</v>
      </c>
      <c r="S273" s="239">
        <v>0</v>
      </c>
      <c r="T273" s="240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41" t="s">
        <v>145</v>
      </c>
      <c r="AT273" s="241" t="s">
        <v>142</v>
      </c>
      <c r="AU273" s="241" t="s">
        <v>83</v>
      </c>
      <c r="AY273" s="14" t="s">
        <v>116</v>
      </c>
      <c r="BE273" s="242">
        <f>IF(N273="základní",J273,0)</f>
        <v>0</v>
      </c>
      <c r="BF273" s="242">
        <f>IF(N273="snížená",J273,0)</f>
        <v>0</v>
      </c>
      <c r="BG273" s="242">
        <f>IF(N273="zákl. přenesená",J273,0)</f>
        <v>0</v>
      </c>
      <c r="BH273" s="242">
        <f>IF(N273="sníž. přenesená",J273,0)</f>
        <v>0</v>
      </c>
      <c r="BI273" s="242">
        <f>IF(N273="nulová",J273,0)</f>
        <v>0</v>
      </c>
      <c r="BJ273" s="14" t="s">
        <v>81</v>
      </c>
      <c r="BK273" s="242">
        <f>ROUND(I273*H273,2)</f>
        <v>0</v>
      </c>
      <c r="BL273" s="14" t="s">
        <v>139</v>
      </c>
      <c r="BM273" s="241" t="s">
        <v>635</v>
      </c>
    </row>
    <row r="274" s="2" customFormat="1" ht="21.75" customHeight="1">
      <c r="A274" s="35"/>
      <c r="B274" s="36"/>
      <c r="C274" s="229" t="s">
        <v>636</v>
      </c>
      <c r="D274" s="229" t="s">
        <v>120</v>
      </c>
      <c r="E274" s="230" t="s">
        <v>637</v>
      </c>
      <c r="F274" s="231" t="s">
        <v>638</v>
      </c>
      <c r="G274" s="232" t="s">
        <v>123</v>
      </c>
      <c r="H274" s="233">
        <v>6</v>
      </c>
      <c r="I274" s="234"/>
      <c r="J274" s="235">
        <f>ROUND(I274*H274,2)</f>
        <v>0</v>
      </c>
      <c r="K274" s="236"/>
      <c r="L274" s="41"/>
      <c r="M274" s="237" t="s">
        <v>1</v>
      </c>
      <c r="N274" s="238" t="s">
        <v>38</v>
      </c>
      <c r="O274" s="88"/>
      <c r="P274" s="239">
        <f>O274*H274</f>
        <v>0</v>
      </c>
      <c r="Q274" s="239">
        <v>0.00036000000000000002</v>
      </c>
      <c r="R274" s="239">
        <f>Q274*H274</f>
        <v>0.00216</v>
      </c>
      <c r="S274" s="239">
        <v>0</v>
      </c>
      <c r="T274" s="240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41" t="s">
        <v>139</v>
      </c>
      <c r="AT274" s="241" t="s">
        <v>120</v>
      </c>
      <c r="AU274" s="241" t="s">
        <v>83</v>
      </c>
      <c r="AY274" s="14" t="s">
        <v>116</v>
      </c>
      <c r="BE274" s="242">
        <f>IF(N274="základní",J274,0)</f>
        <v>0</v>
      </c>
      <c r="BF274" s="242">
        <f>IF(N274="snížená",J274,0)</f>
        <v>0</v>
      </c>
      <c r="BG274" s="242">
        <f>IF(N274="zákl. přenesená",J274,0)</f>
        <v>0</v>
      </c>
      <c r="BH274" s="242">
        <f>IF(N274="sníž. přenesená",J274,0)</f>
        <v>0</v>
      </c>
      <c r="BI274" s="242">
        <f>IF(N274="nulová",J274,0)</f>
        <v>0</v>
      </c>
      <c r="BJ274" s="14" t="s">
        <v>81</v>
      </c>
      <c r="BK274" s="242">
        <f>ROUND(I274*H274,2)</f>
        <v>0</v>
      </c>
      <c r="BL274" s="14" t="s">
        <v>139</v>
      </c>
      <c r="BM274" s="241" t="s">
        <v>639</v>
      </c>
    </row>
    <row r="275" s="2" customFormat="1" ht="21.75" customHeight="1">
      <c r="A275" s="35"/>
      <c r="B275" s="36"/>
      <c r="C275" s="229" t="s">
        <v>640</v>
      </c>
      <c r="D275" s="229" t="s">
        <v>120</v>
      </c>
      <c r="E275" s="230" t="s">
        <v>641</v>
      </c>
      <c r="F275" s="231" t="s">
        <v>642</v>
      </c>
      <c r="G275" s="232" t="s">
        <v>123</v>
      </c>
      <c r="H275" s="233">
        <v>1</v>
      </c>
      <c r="I275" s="234"/>
      <c r="J275" s="235">
        <f>ROUND(I275*H275,2)</f>
        <v>0</v>
      </c>
      <c r="K275" s="236"/>
      <c r="L275" s="41"/>
      <c r="M275" s="237" t="s">
        <v>1</v>
      </c>
      <c r="N275" s="238" t="s">
        <v>38</v>
      </c>
      <c r="O275" s="88"/>
      <c r="P275" s="239">
        <f>O275*H275</f>
        <v>0</v>
      </c>
      <c r="Q275" s="239">
        <v>0.00116</v>
      </c>
      <c r="R275" s="239">
        <f>Q275*H275</f>
        <v>0.00116</v>
      </c>
      <c r="S275" s="239">
        <v>0</v>
      </c>
      <c r="T275" s="240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41" t="s">
        <v>139</v>
      </c>
      <c r="AT275" s="241" t="s">
        <v>120</v>
      </c>
      <c r="AU275" s="241" t="s">
        <v>83</v>
      </c>
      <c r="AY275" s="14" t="s">
        <v>116</v>
      </c>
      <c r="BE275" s="242">
        <f>IF(N275="základní",J275,0)</f>
        <v>0</v>
      </c>
      <c r="BF275" s="242">
        <f>IF(N275="snížená",J275,0)</f>
        <v>0</v>
      </c>
      <c r="BG275" s="242">
        <f>IF(N275="zákl. přenesená",J275,0)</f>
        <v>0</v>
      </c>
      <c r="BH275" s="242">
        <f>IF(N275="sníž. přenesená",J275,0)</f>
        <v>0</v>
      </c>
      <c r="BI275" s="242">
        <f>IF(N275="nulová",J275,0)</f>
        <v>0</v>
      </c>
      <c r="BJ275" s="14" t="s">
        <v>81</v>
      </c>
      <c r="BK275" s="242">
        <f>ROUND(I275*H275,2)</f>
        <v>0</v>
      </c>
      <c r="BL275" s="14" t="s">
        <v>139</v>
      </c>
      <c r="BM275" s="241" t="s">
        <v>643</v>
      </c>
    </row>
    <row r="276" s="2" customFormat="1" ht="21.75" customHeight="1">
      <c r="A276" s="35"/>
      <c r="B276" s="36"/>
      <c r="C276" s="229" t="s">
        <v>644</v>
      </c>
      <c r="D276" s="229" t="s">
        <v>120</v>
      </c>
      <c r="E276" s="230" t="s">
        <v>645</v>
      </c>
      <c r="F276" s="231" t="s">
        <v>646</v>
      </c>
      <c r="G276" s="232" t="s">
        <v>123</v>
      </c>
      <c r="H276" s="233">
        <v>8</v>
      </c>
      <c r="I276" s="234"/>
      <c r="J276" s="235">
        <f>ROUND(I276*H276,2)</f>
        <v>0</v>
      </c>
      <c r="K276" s="236"/>
      <c r="L276" s="41"/>
      <c r="M276" s="237" t="s">
        <v>1</v>
      </c>
      <c r="N276" s="238" t="s">
        <v>38</v>
      </c>
      <c r="O276" s="88"/>
      <c r="P276" s="239">
        <f>O276*H276</f>
        <v>0</v>
      </c>
      <c r="Q276" s="239">
        <v>0.00013999999999999999</v>
      </c>
      <c r="R276" s="239">
        <f>Q276*H276</f>
        <v>0.0011199999999999999</v>
      </c>
      <c r="S276" s="239">
        <v>0</v>
      </c>
      <c r="T276" s="240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41" t="s">
        <v>139</v>
      </c>
      <c r="AT276" s="241" t="s">
        <v>120</v>
      </c>
      <c r="AU276" s="241" t="s">
        <v>83</v>
      </c>
      <c r="AY276" s="14" t="s">
        <v>116</v>
      </c>
      <c r="BE276" s="242">
        <f>IF(N276="základní",J276,0)</f>
        <v>0</v>
      </c>
      <c r="BF276" s="242">
        <f>IF(N276="snížená",J276,0)</f>
        <v>0</v>
      </c>
      <c r="BG276" s="242">
        <f>IF(N276="zákl. přenesená",J276,0)</f>
        <v>0</v>
      </c>
      <c r="BH276" s="242">
        <f>IF(N276="sníž. přenesená",J276,0)</f>
        <v>0</v>
      </c>
      <c r="BI276" s="242">
        <f>IF(N276="nulová",J276,0)</f>
        <v>0</v>
      </c>
      <c r="BJ276" s="14" t="s">
        <v>81</v>
      </c>
      <c r="BK276" s="242">
        <f>ROUND(I276*H276,2)</f>
        <v>0</v>
      </c>
      <c r="BL276" s="14" t="s">
        <v>139</v>
      </c>
      <c r="BM276" s="241" t="s">
        <v>647</v>
      </c>
    </row>
    <row r="277" s="2" customFormat="1" ht="21.75" customHeight="1">
      <c r="A277" s="35"/>
      <c r="B277" s="36"/>
      <c r="C277" s="229" t="s">
        <v>648</v>
      </c>
      <c r="D277" s="229" t="s">
        <v>120</v>
      </c>
      <c r="E277" s="230" t="s">
        <v>649</v>
      </c>
      <c r="F277" s="231" t="s">
        <v>650</v>
      </c>
      <c r="G277" s="232" t="s">
        <v>123</v>
      </c>
      <c r="H277" s="233">
        <v>16</v>
      </c>
      <c r="I277" s="234"/>
      <c r="J277" s="235">
        <f>ROUND(I277*H277,2)</f>
        <v>0</v>
      </c>
      <c r="K277" s="236"/>
      <c r="L277" s="41"/>
      <c r="M277" s="237" t="s">
        <v>1</v>
      </c>
      <c r="N277" s="238" t="s">
        <v>38</v>
      </c>
      <c r="O277" s="88"/>
      <c r="P277" s="239">
        <f>O277*H277</f>
        <v>0</v>
      </c>
      <c r="Q277" s="239">
        <v>6.0000000000000002E-05</v>
      </c>
      <c r="R277" s="239">
        <f>Q277*H277</f>
        <v>0.00096000000000000002</v>
      </c>
      <c r="S277" s="239">
        <v>0</v>
      </c>
      <c r="T277" s="240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41" t="s">
        <v>139</v>
      </c>
      <c r="AT277" s="241" t="s">
        <v>120</v>
      </c>
      <c r="AU277" s="241" t="s">
        <v>83</v>
      </c>
      <c r="AY277" s="14" t="s">
        <v>116</v>
      </c>
      <c r="BE277" s="242">
        <f>IF(N277="základní",J277,0)</f>
        <v>0</v>
      </c>
      <c r="BF277" s="242">
        <f>IF(N277="snížená",J277,0)</f>
        <v>0</v>
      </c>
      <c r="BG277" s="242">
        <f>IF(N277="zákl. přenesená",J277,0)</f>
        <v>0</v>
      </c>
      <c r="BH277" s="242">
        <f>IF(N277="sníž. přenesená",J277,0)</f>
        <v>0</v>
      </c>
      <c r="BI277" s="242">
        <f>IF(N277="nulová",J277,0)</f>
        <v>0</v>
      </c>
      <c r="BJ277" s="14" t="s">
        <v>81</v>
      </c>
      <c r="BK277" s="242">
        <f>ROUND(I277*H277,2)</f>
        <v>0</v>
      </c>
      <c r="BL277" s="14" t="s">
        <v>139</v>
      </c>
      <c r="BM277" s="241" t="s">
        <v>651</v>
      </c>
    </row>
    <row r="278" s="2" customFormat="1" ht="21.75" customHeight="1">
      <c r="A278" s="35"/>
      <c r="B278" s="36"/>
      <c r="C278" s="229" t="s">
        <v>652</v>
      </c>
      <c r="D278" s="229" t="s">
        <v>120</v>
      </c>
      <c r="E278" s="230" t="s">
        <v>653</v>
      </c>
      <c r="F278" s="231" t="s">
        <v>654</v>
      </c>
      <c r="G278" s="232" t="s">
        <v>123</v>
      </c>
      <c r="H278" s="233">
        <v>20</v>
      </c>
      <c r="I278" s="234"/>
      <c r="J278" s="235">
        <f>ROUND(I278*H278,2)</f>
        <v>0</v>
      </c>
      <c r="K278" s="236"/>
      <c r="L278" s="41"/>
      <c r="M278" s="237" t="s">
        <v>1</v>
      </c>
      <c r="N278" s="238" t="s">
        <v>38</v>
      </c>
      <c r="O278" s="88"/>
      <c r="P278" s="239">
        <f>O278*H278</f>
        <v>0</v>
      </c>
      <c r="Q278" s="239">
        <v>0</v>
      </c>
      <c r="R278" s="239">
        <f>Q278*H278</f>
        <v>0</v>
      </c>
      <c r="S278" s="239">
        <v>0.00084999999999999995</v>
      </c>
      <c r="T278" s="240">
        <f>S278*H278</f>
        <v>0.016999999999999998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41" t="s">
        <v>139</v>
      </c>
      <c r="AT278" s="241" t="s">
        <v>120</v>
      </c>
      <c r="AU278" s="241" t="s">
        <v>83</v>
      </c>
      <c r="AY278" s="14" t="s">
        <v>116</v>
      </c>
      <c r="BE278" s="242">
        <f>IF(N278="základní",J278,0)</f>
        <v>0</v>
      </c>
      <c r="BF278" s="242">
        <f>IF(N278="snížená",J278,0)</f>
        <v>0</v>
      </c>
      <c r="BG278" s="242">
        <f>IF(N278="zákl. přenesená",J278,0)</f>
        <v>0</v>
      </c>
      <c r="BH278" s="242">
        <f>IF(N278="sníž. přenesená",J278,0)</f>
        <v>0</v>
      </c>
      <c r="BI278" s="242">
        <f>IF(N278="nulová",J278,0)</f>
        <v>0</v>
      </c>
      <c r="BJ278" s="14" t="s">
        <v>81</v>
      </c>
      <c r="BK278" s="242">
        <f>ROUND(I278*H278,2)</f>
        <v>0</v>
      </c>
      <c r="BL278" s="14" t="s">
        <v>139</v>
      </c>
      <c r="BM278" s="241" t="s">
        <v>655</v>
      </c>
    </row>
    <row r="279" s="2" customFormat="1" ht="21.75" customHeight="1">
      <c r="A279" s="35"/>
      <c r="B279" s="36"/>
      <c r="C279" s="229" t="s">
        <v>656</v>
      </c>
      <c r="D279" s="229" t="s">
        <v>120</v>
      </c>
      <c r="E279" s="230" t="s">
        <v>657</v>
      </c>
      <c r="F279" s="231" t="s">
        <v>658</v>
      </c>
      <c r="G279" s="232" t="s">
        <v>123</v>
      </c>
      <c r="H279" s="233">
        <v>1</v>
      </c>
      <c r="I279" s="234"/>
      <c r="J279" s="235">
        <f>ROUND(I279*H279,2)</f>
        <v>0</v>
      </c>
      <c r="K279" s="236"/>
      <c r="L279" s="41"/>
      <c r="M279" s="237" t="s">
        <v>1</v>
      </c>
      <c r="N279" s="238" t="s">
        <v>38</v>
      </c>
      <c r="O279" s="88"/>
      <c r="P279" s="239">
        <f>O279*H279</f>
        <v>0</v>
      </c>
      <c r="Q279" s="239">
        <v>0</v>
      </c>
      <c r="R279" s="239">
        <f>Q279*H279</f>
        <v>0</v>
      </c>
      <c r="S279" s="239">
        <v>0.00122</v>
      </c>
      <c r="T279" s="240">
        <f>S279*H279</f>
        <v>0.00122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41" t="s">
        <v>139</v>
      </c>
      <c r="AT279" s="241" t="s">
        <v>120</v>
      </c>
      <c r="AU279" s="241" t="s">
        <v>83</v>
      </c>
      <c r="AY279" s="14" t="s">
        <v>116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14" t="s">
        <v>81</v>
      </c>
      <c r="BK279" s="242">
        <f>ROUND(I279*H279,2)</f>
        <v>0</v>
      </c>
      <c r="BL279" s="14" t="s">
        <v>139</v>
      </c>
      <c r="BM279" s="241" t="s">
        <v>659</v>
      </c>
    </row>
    <row r="280" s="2" customFormat="1" ht="21.75" customHeight="1">
      <c r="A280" s="35"/>
      <c r="B280" s="36"/>
      <c r="C280" s="229" t="s">
        <v>660</v>
      </c>
      <c r="D280" s="229" t="s">
        <v>120</v>
      </c>
      <c r="E280" s="230" t="s">
        <v>661</v>
      </c>
      <c r="F280" s="231" t="s">
        <v>662</v>
      </c>
      <c r="G280" s="232" t="s">
        <v>123</v>
      </c>
      <c r="H280" s="233">
        <v>8</v>
      </c>
      <c r="I280" s="234"/>
      <c r="J280" s="235">
        <f>ROUND(I280*H280,2)</f>
        <v>0</v>
      </c>
      <c r="K280" s="236"/>
      <c r="L280" s="41"/>
      <c r="M280" s="237" t="s">
        <v>1</v>
      </c>
      <c r="N280" s="238" t="s">
        <v>38</v>
      </c>
      <c r="O280" s="88"/>
      <c r="P280" s="239">
        <f>O280*H280</f>
        <v>0</v>
      </c>
      <c r="Q280" s="239">
        <v>0.00024000000000000001</v>
      </c>
      <c r="R280" s="239">
        <f>Q280*H280</f>
        <v>0.0019200000000000001</v>
      </c>
      <c r="S280" s="239">
        <v>0</v>
      </c>
      <c r="T280" s="240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41" t="s">
        <v>139</v>
      </c>
      <c r="AT280" s="241" t="s">
        <v>120</v>
      </c>
      <c r="AU280" s="241" t="s">
        <v>83</v>
      </c>
      <c r="AY280" s="14" t="s">
        <v>116</v>
      </c>
      <c r="BE280" s="242">
        <f>IF(N280="základní",J280,0)</f>
        <v>0</v>
      </c>
      <c r="BF280" s="242">
        <f>IF(N280="snížená",J280,0)</f>
        <v>0</v>
      </c>
      <c r="BG280" s="242">
        <f>IF(N280="zákl. přenesená",J280,0)</f>
        <v>0</v>
      </c>
      <c r="BH280" s="242">
        <f>IF(N280="sníž. přenesená",J280,0)</f>
        <v>0</v>
      </c>
      <c r="BI280" s="242">
        <f>IF(N280="nulová",J280,0)</f>
        <v>0</v>
      </c>
      <c r="BJ280" s="14" t="s">
        <v>81</v>
      </c>
      <c r="BK280" s="242">
        <f>ROUND(I280*H280,2)</f>
        <v>0</v>
      </c>
      <c r="BL280" s="14" t="s">
        <v>139</v>
      </c>
      <c r="BM280" s="241" t="s">
        <v>663</v>
      </c>
    </row>
    <row r="281" s="2" customFormat="1" ht="21.75" customHeight="1">
      <c r="A281" s="35"/>
      <c r="B281" s="36"/>
      <c r="C281" s="229" t="s">
        <v>664</v>
      </c>
      <c r="D281" s="229" t="s">
        <v>120</v>
      </c>
      <c r="E281" s="230" t="s">
        <v>665</v>
      </c>
      <c r="F281" s="231" t="s">
        <v>666</v>
      </c>
      <c r="G281" s="232" t="s">
        <v>123</v>
      </c>
      <c r="H281" s="233">
        <v>2</v>
      </c>
      <c r="I281" s="234"/>
      <c r="J281" s="235">
        <f>ROUND(I281*H281,2)</f>
        <v>0</v>
      </c>
      <c r="K281" s="236"/>
      <c r="L281" s="41"/>
      <c r="M281" s="237" t="s">
        <v>1</v>
      </c>
      <c r="N281" s="238" t="s">
        <v>38</v>
      </c>
      <c r="O281" s="88"/>
      <c r="P281" s="239">
        <f>O281*H281</f>
        <v>0</v>
      </c>
      <c r="Q281" s="239">
        <v>0.00036999999999999999</v>
      </c>
      <c r="R281" s="239">
        <f>Q281*H281</f>
        <v>0.00073999999999999999</v>
      </c>
      <c r="S281" s="239">
        <v>0</v>
      </c>
      <c r="T281" s="240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41" t="s">
        <v>139</v>
      </c>
      <c r="AT281" s="241" t="s">
        <v>120</v>
      </c>
      <c r="AU281" s="241" t="s">
        <v>83</v>
      </c>
      <c r="AY281" s="14" t="s">
        <v>116</v>
      </c>
      <c r="BE281" s="242">
        <f>IF(N281="základní",J281,0)</f>
        <v>0</v>
      </c>
      <c r="BF281" s="242">
        <f>IF(N281="snížená",J281,0)</f>
        <v>0</v>
      </c>
      <c r="BG281" s="242">
        <f>IF(N281="zákl. přenesená",J281,0)</f>
        <v>0</v>
      </c>
      <c r="BH281" s="242">
        <f>IF(N281="sníž. přenesená",J281,0)</f>
        <v>0</v>
      </c>
      <c r="BI281" s="242">
        <f>IF(N281="nulová",J281,0)</f>
        <v>0</v>
      </c>
      <c r="BJ281" s="14" t="s">
        <v>81</v>
      </c>
      <c r="BK281" s="242">
        <f>ROUND(I281*H281,2)</f>
        <v>0</v>
      </c>
      <c r="BL281" s="14" t="s">
        <v>139</v>
      </c>
      <c r="BM281" s="241" t="s">
        <v>667</v>
      </c>
    </row>
    <row r="282" s="2" customFormat="1" ht="21.75" customHeight="1">
      <c r="A282" s="35"/>
      <c r="B282" s="36"/>
      <c r="C282" s="229" t="s">
        <v>668</v>
      </c>
      <c r="D282" s="229" t="s">
        <v>120</v>
      </c>
      <c r="E282" s="230" t="s">
        <v>669</v>
      </c>
      <c r="F282" s="231" t="s">
        <v>670</v>
      </c>
      <c r="G282" s="232" t="s">
        <v>123</v>
      </c>
      <c r="H282" s="233">
        <v>6</v>
      </c>
      <c r="I282" s="234"/>
      <c r="J282" s="235">
        <f>ROUND(I282*H282,2)</f>
        <v>0</v>
      </c>
      <c r="K282" s="236"/>
      <c r="L282" s="41"/>
      <c r="M282" s="237" t="s">
        <v>1</v>
      </c>
      <c r="N282" s="238" t="s">
        <v>38</v>
      </c>
      <c r="O282" s="88"/>
      <c r="P282" s="239">
        <f>O282*H282</f>
        <v>0</v>
      </c>
      <c r="Q282" s="239">
        <v>0.00027999999999999998</v>
      </c>
      <c r="R282" s="239">
        <f>Q282*H282</f>
        <v>0.0016799999999999999</v>
      </c>
      <c r="S282" s="239">
        <v>0</v>
      </c>
      <c r="T282" s="240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41" t="s">
        <v>139</v>
      </c>
      <c r="AT282" s="241" t="s">
        <v>120</v>
      </c>
      <c r="AU282" s="241" t="s">
        <v>83</v>
      </c>
      <c r="AY282" s="14" t="s">
        <v>116</v>
      </c>
      <c r="BE282" s="242">
        <f>IF(N282="základní",J282,0)</f>
        <v>0</v>
      </c>
      <c r="BF282" s="242">
        <f>IF(N282="snížená",J282,0)</f>
        <v>0</v>
      </c>
      <c r="BG282" s="242">
        <f>IF(N282="zákl. přenesená",J282,0)</f>
        <v>0</v>
      </c>
      <c r="BH282" s="242">
        <f>IF(N282="sníž. přenesená",J282,0)</f>
        <v>0</v>
      </c>
      <c r="BI282" s="242">
        <f>IF(N282="nulová",J282,0)</f>
        <v>0</v>
      </c>
      <c r="BJ282" s="14" t="s">
        <v>81</v>
      </c>
      <c r="BK282" s="242">
        <f>ROUND(I282*H282,2)</f>
        <v>0</v>
      </c>
      <c r="BL282" s="14" t="s">
        <v>139</v>
      </c>
      <c r="BM282" s="241" t="s">
        <v>671</v>
      </c>
    </row>
    <row r="283" s="2" customFormat="1" ht="21.75" customHeight="1">
      <c r="A283" s="35"/>
      <c r="B283" s="36"/>
      <c r="C283" s="229" t="s">
        <v>672</v>
      </c>
      <c r="D283" s="229" t="s">
        <v>120</v>
      </c>
      <c r="E283" s="230" t="s">
        <v>673</v>
      </c>
      <c r="F283" s="231" t="s">
        <v>674</v>
      </c>
      <c r="G283" s="232" t="s">
        <v>123</v>
      </c>
      <c r="H283" s="233">
        <v>1</v>
      </c>
      <c r="I283" s="234"/>
      <c r="J283" s="235">
        <f>ROUND(I283*H283,2)</f>
        <v>0</v>
      </c>
      <c r="K283" s="236"/>
      <c r="L283" s="41"/>
      <c r="M283" s="237" t="s">
        <v>1</v>
      </c>
      <c r="N283" s="238" t="s">
        <v>38</v>
      </c>
      <c r="O283" s="88"/>
      <c r="P283" s="239">
        <f>O283*H283</f>
        <v>0</v>
      </c>
      <c r="Q283" s="239">
        <v>0.00066</v>
      </c>
      <c r="R283" s="239">
        <f>Q283*H283</f>
        <v>0.00066</v>
      </c>
      <c r="S283" s="239">
        <v>0</v>
      </c>
      <c r="T283" s="240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41" t="s">
        <v>139</v>
      </c>
      <c r="AT283" s="241" t="s">
        <v>120</v>
      </c>
      <c r="AU283" s="241" t="s">
        <v>83</v>
      </c>
      <c r="AY283" s="14" t="s">
        <v>116</v>
      </c>
      <c r="BE283" s="242">
        <f>IF(N283="základní",J283,0)</f>
        <v>0</v>
      </c>
      <c r="BF283" s="242">
        <f>IF(N283="snížená",J283,0)</f>
        <v>0</v>
      </c>
      <c r="BG283" s="242">
        <f>IF(N283="zákl. přenesená",J283,0)</f>
        <v>0</v>
      </c>
      <c r="BH283" s="242">
        <f>IF(N283="sníž. přenesená",J283,0)</f>
        <v>0</v>
      </c>
      <c r="BI283" s="242">
        <f>IF(N283="nulová",J283,0)</f>
        <v>0</v>
      </c>
      <c r="BJ283" s="14" t="s">
        <v>81</v>
      </c>
      <c r="BK283" s="242">
        <f>ROUND(I283*H283,2)</f>
        <v>0</v>
      </c>
      <c r="BL283" s="14" t="s">
        <v>139</v>
      </c>
      <c r="BM283" s="241" t="s">
        <v>675</v>
      </c>
    </row>
    <row r="284" s="2" customFormat="1" ht="33" customHeight="1">
      <c r="A284" s="35"/>
      <c r="B284" s="36"/>
      <c r="C284" s="229" t="s">
        <v>676</v>
      </c>
      <c r="D284" s="229" t="s">
        <v>120</v>
      </c>
      <c r="E284" s="230" t="s">
        <v>677</v>
      </c>
      <c r="F284" s="231" t="s">
        <v>678</v>
      </c>
      <c r="G284" s="232" t="s">
        <v>123</v>
      </c>
      <c r="H284" s="233">
        <v>2</v>
      </c>
      <c r="I284" s="234"/>
      <c r="J284" s="235">
        <f>ROUND(I284*H284,2)</f>
        <v>0</v>
      </c>
      <c r="K284" s="236"/>
      <c r="L284" s="41"/>
      <c r="M284" s="237" t="s">
        <v>1</v>
      </c>
      <c r="N284" s="238" t="s">
        <v>38</v>
      </c>
      <c r="O284" s="88"/>
      <c r="P284" s="239">
        <f>O284*H284</f>
        <v>0</v>
      </c>
      <c r="Q284" s="239">
        <v>0.00046999999999999999</v>
      </c>
      <c r="R284" s="239">
        <f>Q284*H284</f>
        <v>0.00093999999999999997</v>
      </c>
      <c r="S284" s="239">
        <v>0</v>
      </c>
      <c r="T284" s="240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41" t="s">
        <v>139</v>
      </c>
      <c r="AT284" s="241" t="s">
        <v>120</v>
      </c>
      <c r="AU284" s="241" t="s">
        <v>83</v>
      </c>
      <c r="AY284" s="14" t="s">
        <v>116</v>
      </c>
      <c r="BE284" s="242">
        <f>IF(N284="základní",J284,0)</f>
        <v>0</v>
      </c>
      <c r="BF284" s="242">
        <f>IF(N284="snížená",J284,0)</f>
        <v>0</v>
      </c>
      <c r="BG284" s="242">
        <f>IF(N284="zákl. přenesená",J284,0)</f>
        <v>0</v>
      </c>
      <c r="BH284" s="242">
        <f>IF(N284="sníž. přenesená",J284,0)</f>
        <v>0</v>
      </c>
      <c r="BI284" s="242">
        <f>IF(N284="nulová",J284,0)</f>
        <v>0</v>
      </c>
      <c r="BJ284" s="14" t="s">
        <v>81</v>
      </c>
      <c r="BK284" s="242">
        <f>ROUND(I284*H284,2)</f>
        <v>0</v>
      </c>
      <c r="BL284" s="14" t="s">
        <v>139</v>
      </c>
      <c r="BM284" s="241" t="s">
        <v>679</v>
      </c>
    </row>
    <row r="285" s="2" customFormat="1" ht="21.75" customHeight="1">
      <c r="A285" s="35"/>
      <c r="B285" s="36"/>
      <c r="C285" s="229" t="s">
        <v>680</v>
      </c>
      <c r="D285" s="229" t="s">
        <v>120</v>
      </c>
      <c r="E285" s="230" t="s">
        <v>681</v>
      </c>
      <c r="F285" s="231" t="s">
        <v>682</v>
      </c>
      <c r="G285" s="232" t="s">
        <v>123</v>
      </c>
      <c r="H285" s="233">
        <v>11</v>
      </c>
      <c r="I285" s="234"/>
      <c r="J285" s="235">
        <f>ROUND(I285*H285,2)</f>
        <v>0</v>
      </c>
      <c r="K285" s="236"/>
      <c r="L285" s="41"/>
      <c r="M285" s="237" t="s">
        <v>1</v>
      </c>
      <c r="N285" s="238" t="s">
        <v>38</v>
      </c>
      <c r="O285" s="88"/>
      <c r="P285" s="239">
        <f>O285*H285</f>
        <v>0</v>
      </c>
      <c r="Q285" s="239">
        <v>0.00013999999999999999</v>
      </c>
      <c r="R285" s="239">
        <f>Q285*H285</f>
        <v>0.0015399999999999999</v>
      </c>
      <c r="S285" s="239">
        <v>0</v>
      </c>
      <c r="T285" s="240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41" t="s">
        <v>139</v>
      </c>
      <c r="AT285" s="241" t="s">
        <v>120</v>
      </c>
      <c r="AU285" s="241" t="s">
        <v>83</v>
      </c>
      <c r="AY285" s="14" t="s">
        <v>116</v>
      </c>
      <c r="BE285" s="242">
        <f>IF(N285="základní",J285,0)</f>
        <v>0</v>
      </c>
      <c r="BF285" s="242">
        <f>IF(N285="snížená",J285,0)</f>
        <v>0</v>
      </c>
      <c r="BG285" s="242">
        <f>IF(N285="zákl. přenesená",J285,0)</f>
        <v>0</v>
      </c>
      <c r="BH285" s="242">
        <f>IF(N285="sníž. přenesená",J285,0)</f>
        <v>0</v>
      </c>
      <c r="BI285" s="242">
        <f>IF(N285="nulová",J285,0)</f>
        <v>0</v>
      </c>
      <c r="BJ285" s="14" t="s">
        <v>81</v>
      </c>
      <c r="BK285" s="242">
        <f>ROUND(I285*H285,2)</f>
        <v>0</v>
      </c>
      <c r="BL285" s="14" t="s">
        <v>139</v>
      </c>
      <c r="BM285" s="241" t="s">
        <v>683</v>
      </c>
    </row>
    <row r="286" s="2" customFormat="1" ht="21.75" customHeight="1">
      <c r="A286" s="35"/>
      <c r="B286" s="36"/>
      <c r="C286" s="229" t="s">
        <v>684</v>
      </c>
      <c r="D286" s="229" t="s">
        <v>120</v>
      </c>
      <c r="E286" s="230" t="s">
        <v>685</v>
      </c>
      <c r="F286" s="231" t="s">
        <v>686</v>
      </c>
      <c r="G286" s="232" t="s">
        <v>123</v>
      </c>
      <c r="H286" s="233">
        <v>7</v>
      </c>
      <c r="I286" s="234"/>
      <c r="J286" s="235">
        <f>ROUND(I286*H286,2)</f>
        <v>0</v>
      </c>
      <c r="K286" s="236"/>
      <c r="L286" s="41"/>
      <c r="M286" s="237" t="s">
        <v>1</v>
      </c>
      <c r="N286" s="238" t="s">
        <v>38</v>
      </c>
      <c r="O286" s="88"/>
      <c r="P286" s="239">
        <f>O286*H286</f>
        <v>0</v>
      </c>
      <c r="Q286" s="239">
        <v>0.00016000000000000001</v>
      </c>
      <c r="R286" s="239">
        <f>Q286*H286</f>
        <v>0.0011200000000000001</v>
      </c>
      <c r="S286" s="239">
        <v>0</v>
      </c>
      <c r="T286" s="240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41" t="s">
        <v>139</v>
      </c>
      <c r="AT286" s="241" t="s">
        <v>120</v>
      </c>
      <c r="AU286" s="241" t="s">
        <v>83</v>
      </c>
      <c r="AY286" s="14" t="s">
        <v>116</v>
      </c>
      <c r="BE286" s="242">
        <f>IF(N286="základní",J286,0)</f>
        <v>0</v>
      </c>
      <c r="BF286" s="242">
        <f>IF(N286="snížená",J286,0)</f>
        <v>0</v>
      </c>
      <c r="BG286" s="242">
        <f>IF(N286="zákl. přenesená",J286,0)</f>
        <v>0</v>
      </c>
      <c r="BH286" s="242">
        <f>IF(N286="sníž. přenesená",J286,0)</f>
        <v>0</v>
      </c>
      <c r="BI286" s="242">
        <f>IF(N286="nulová",J286,0)</f>
        <v>0</v>
      </c>
      <c r="BJ286" s="14" t="s">
        <v>81</v>
      </c>
      <c r="BK286" s="242">
        <f>ROUND(I286*H286,2)</f>
        <v>0</v>
      </c>
      <c r="BL286" s="14" t="s">
        <v>139</v>
      </c>
      <c r="BM286" s="241" t="s">
        <v>687</v>
      </c>
    </row>
    <row r="287" s="2" customFormat="1" ht="33" customHeight="1">
      <c r="A287" s="35"/>
      <c r="B287" s="36"/>
      <c r="C287" s="229" t="s">
        <v>688</v>
      </c>
      <c r="D287" s="229" t="s">
        <v>120</v>
      </c>
      <c r="E287" s="230" t="s">
        <v>689</v>
      </c>
      <c r="F287" s="231" t="s">
        <v>690</v>
      </c>
      <c r="G287" s="232" t="s">
        <v>311</v>
      </c>
      <c r="H287" s="233">
        <v>0.89400000000000002</v>
      </c>
      <c r="I287" s="234"/>
      <c r="J287" s="235">
        <f>ROUND(I287*H287,2)</f>
        <v>0</v>
      </c>
      <c r="K287" s="236"/>
      <c r="L287" s="41"/>
      <c r="M287" s="237" t="s">
        <v>1</v>
      </c>
      <c r="N287" s="238" t="s">
        <v>38</v>
      </c>
      <c r="O287" s="88"/>
      <c r="P287" s="239">
        <f>O287*H287</f>
        <v>0</v>
      </c>
      <c r="Q287" s="239">
        <v>0</v>
      </c>
      <c r="R287" s="239">
        <f>Q287*H287</f>
        <v>0</v>
      </c>
      <c r="S287" s="239">
        <v>0</v>
      </c>
      <c r="T287" s="240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41" t="s">
        <v>139</v>
      </c>
      <c r="AT287" s="241" t="s">
        <v>120</v>
      </c>
      <c r="AU287" s="241" t="s">
        <v>83</v>
      </c>
      <c r="AY287" s="14" t="s">
        <v>116</v>
      </c>
      <c r="BE287" s="242">
        <f>IF(N287="základní",J287,0)</f>
        <v>0</v>
      </c>
      <c r="BF287" s="242">
        <f>IF(N287="snížená",J287,0)</f>
        <v>0</v>
      </c>
      <c r="BG287" s="242">
        <f>IF(N287="zákl. přenesená",J287,0)</f>
        <v>0</v>
      </c>
      <c r="BH287" s="242">
        <f>IF(N287="sníž. přenesená",J287,0)</f>
        <v>0</v>
      </c>
      <c r="BI287" s="242">
        <f>IF(N287="nulová",J287,0)</f>
        <v>0</v>
      </c>
      <c r="BJ287" s="14" t="s">
        <v>81</v>
      </c>
      <c r="BK287" s="242">
        <f>ROUND(I287*H287,2)</f>
        <v>0</v>
      </c>
      <c r="BL287" s="14" t="s">
        <v>139</v>
      </c>
      <c r="BM287" s="241" t="s">
        <v>691</v>
      </c>
    </row>
    <row r="288" s="2" customFormat="1" ht="33" customHeight="1">
      <c r="A288" s="35"/>
      <c r="B288" s="36"/>
      <c r="C288" s="229" t="s">
        <v>692</v>
      </c>
      <c r="D288" s="229" t="s">
        <v>120</v>
      </c>
      <c r="E288" s="230" t="s">
        <v>693</v>
      </c>
      <c r="F288" s="231" t="s">
        <v>694</v>
      </c>
      <c r="G288" s="232" t="s">
        <v>178</v>
      </c>
      <c r="H288" s="254"/>
      <c r="I288" s="234"/>
      <c r="J288" s="235">
        <f>ROUND(I288*H288,2)</f>
        <v>0</v>
      </c>
      <c r="K288" s="236"/>
      <c r="L288" s="41"/>
      <c r="M288" s="237" t="s">
        <v>1</v>
      </c>
      <c r="N288" s="238" t="s">
        <v>38</v>
      </c>
      <c r="O288" s="88"/>
      <c r="P288" s="239">
        <f>O288*H288</f>
        <v>0</v>
      </c>
      <c r="Q288" s="239">
        <v>0</v>
      </c>
      <c r="R288" s="239">
        <f>Q288*H288</f>
        <v>0</v>
      </c>
      <c r="S288" s="239">
        <v>0</v>
      </c>
      <c r="T288" s="240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41" t="s">
        <v>139</v>
      </c>
      <c r="AT288" s="241" t="s">
        <v>120</v>
      </c>
      <c r="AU288" s="241" t="s">
        <v>83</v>
      </c>
      <c r="AY288" s="14" t="s">
        <v>116</v>
      </c>
      <c r="BE288" s="242">
        <f>IF(N288="základní",J288,0)</f>
        <v>0</v>
      </c>
      <c r="BF288" s="242">
        <f>IF(N288="snížená",J288,0)</f>
        <v>0</v>
      </c>
      <c r="BG288" s="242">
        <f>IF(N288="zákl. přenesená",J288,0)</f>
        <v>0</v>
      </c>
      <c r="BH288" s="242">
        <f>IF(N288="sníž. přenesená",J288,0)</f>
        <v>0</v>
      </c>
      <c r="BI288" s="242">
        <f>IF(N288="nulová",J288,0)</f>
        <v>0</v>
      </c>
      <c r="BJ288" s="14" t="s">
        <v>81</v>
      </c>
      <c r="BK288" s="242">
        <f>ROUND(I288*H288,2)</f>
        <v>0</v>
      </c>
      <c r="BL288" s="14" t="s">
        <v>139</v>
      </c>
      <c r="BM288" s="241" t="s">
        <v>695</v>
      </c>
    </row>
    <row r="289" s="12" customFormat="1" ht="22.8" customHeight="1">
      <c r="A289" s="12"/>
      <c r="B289" s="213"/>
      <c r="C289" s="214"/>
      <c r="D289" s="215" t="s">
        <v>72</v>
      </c>
      <c r="E289" s="227" t="s">
        <v>696</v>
      </c>
      <c r="F289" s="227" t="s">
        <v>697</v>
      </c>
      <c r="G289" s="214"/>
      <c r="H289" s="214"/>
      <c r="I289" s="217"/>
      <c r="J289" s="228">
        <f>BK289</f>
        <v>0</v>
      </c>
      <c r="K289" s="214"/>
      <c r="L289" s="219"/>
      <c r="M289" s="220"/>
      <c r="N289" s="221"/>
      <c r="O289" s="221"/>
      <c r="P289" s="222">
        <f>SUM(P290:P296)</f>
        <v>0</v>
      </c>
      <c r="Q289" s="221"/>
      <c r="R289" s="222">
        <f>SUM(R290:R296)</f>
        <v>0.28350000000000003</v>
      </c>
      <c r="S289" s="221"/>
      <c r="T289" s="223">
        <f>SUM(T290:T296)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24" t="s">
        <v>83</v>
      </c>
      <c r="AT289" s="225" t="s">
        <v>72</v>
      </c>
      <c r="AU289" s="225" t="s">
        <v>81</v>
      </c>
      <c r="AY289" s="224" t="s">
        <v>116</v>
      </c>
      <c r="BK289" s="226">
        <f>SUM(BK290:BK296)</f>
        <v>0</v>
      </c>
    </row>
    <row r="290" s="2" customFormat="1" ht="33" customHeight="1">
      <c r="A290" s="35"/>
      <c r="B290" s="36"/>
      <c r="C290" s="229" t="s">
        <v>698</v>
      </c>
      <c r="D290" s="229" t="s">
        <v>120</v>
      </c>
      <c r="E290" s="230" t="s">
        <v>699</v>
      </c>
      <c r="F290" s="231" t="s">
        <v>700</v>
      </c>
      <c r="G290" s="232" t="s">
        <v>344</v>
      </c>
      <c r="H290" s="233">
        <v>4</v>
      </c>
      <c r="I290" s="234"/>
      <c r="J290" s="235">
        <f>ROUND(I290*H290,2)</f>
        <v>0</v>
      </c>
      <c r="K290" s="236"/>
      <c r="L290" s="41"/>
      <c r="M290" s="237" t="s">
        <v>1</v>
      </c>
      <c r="N290" s="238" t="s">
        <v>38</v>
      </c>
      <c r="O290" s="88"/>
      <c r="P290" s="239">
        <f>O290*H290</f>
        <v>0</v>
      </c>
      <c r="Q290" s="239">
        <v>0.012</v>
      </c>
      <c r="R290" s="239">
        <f>Q290*H290</f>
        <v>0.048000000000000001</v>
      </c>
      <c r="S290" s="239">
        <v>0</v>
      </c>
      <c r="T290" s="240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41" t="s">
        <v>139</v>
      </c>
      <c r="AT290" s="241" t="s">
        <v>120</v>
      </c>
      <c r="AU290" s="241" t="s">
        <v>83</v>
      </c>
      <c r="AY290" s="14" t="s">
        <v>116</v>
      </c>
      <c r="BE290" s="242">
        <f>IF(N290="základní",J290,0)</f>
        <v>0</v>
      </c>
      <c r="BF290" s="242">
        <f>IF(N290="snížená",J290,0)</f>
        <v>0</v>
      </c>
      <c r="BG290" s="242">
        <f>IF(N290="zákl. přenesená",J290,0)</f>
        <v>0</v>
      </c>
      <c r="BH290" s="242">
        <f>IF(N290="sníž. přenesená",J290,0)</f>
        <v>0</v>
      </c>
      <c r="BI290" s="242">
        <f>IF(N290="nulová",J290,0)</f>
        <v>0</v>
      </c>
      <c r="BJ290" s="14" t="s">
        <v>81</v>
      </c>
      <c r="BK290" s="242">
        <f>ROUND(I290*H290,2)</f>
        <v>0</v>
      </c>
      <c r="BL290" s="14" t="s">
        <v>139</v>
      </c>
      <c r="BM290" s="241" t="s">
        <v>701</v>
      </c>
    </row>
    <row r="291" s="2" customFormat="1" ht="33" customHeight="1">
      <c r="A291" s="35"/>
      <c r="B291" s="36"/>
      <c r="C291" s="229" t="s">
        <v>702</v>
      </c>
      <c r="D291" s="229" t="s">
        <v>120</v>
      </c>
      <c r="E291" s="230" t="s">
        <v>703</v>
      </c>
      <c r="F291" s="231" t="s">
        <v>704</v>
      </c>
      <c r="G291" s="232" t="s">
        <v>344</v>
      </c>
      <c r="H291" s="233">
        <v>11</v>
      </c>
      <c r="I291" s="234"/>
      <c r="J291" s="235">
        <f>ROUND(I291*H291,2)</f>
        <v>0</v>
      </c>
      <c r="K291" s="236"/>
      <c r="L291" s="41"/>
      <c r="M291" s="237" t="s">
        <v>1</v>
      </c>
      <c r="N291" s="238" t="s">
        <v>38</v>
      </c>
      <c r="O291" s="88"/>
      <c r="P291" s="239">
        <f>O291*H291</f>
        <v>0</v>
      </c>
      <c r="Q291" s="239">
        <v>0.0117</v>
      </c>
      <c r="R291" s="239">
        <f>Q291*H291</f>
        <v>0.12870000000000001</v>
      </c>
      <c r="S291" s="239">
        <v>0</v>
      </c>
      <c r="T291" s="240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41" t="s">
        <v>139</v>
      </c>
      <c r="AT291" s="241" t="s">
        <v>120</v>
      </c>
      <c r="AU291" s="241" t="s">
        <v>83</v>
      </c>
      <c r="AY291" s="14" t="s">
        <v>116</v>
      </c>
      <c r="BE291" s="242">
        <f>IF(N291="základní",J291,0)</f>
        <v>0</v>
      </c>
      <c r="BF291" s="242">
        <f>IF(N291="snížená",J291,0)</f>
        <v>0</v>
      </c>
      <c r="BG291" s="242">
        <f>IF(N291="zákl. přenesená",J291,0)</f>
        <v>0</v>
      </c>
      <c r="BH291" s="242">
        <f>IF(N291="sníž. přenesená",J291,0)</f>
        <v>0</v>
      </c>
      <c r="BI291" s="242">
        <f>IF(N291="nulová",J291,0)</f>
        <v>0</v>
      </c>
      <c r="BJ291" s="14" t="s">
        <v>81</v>
      </c>
      <c r="BK291" s="242">
        <f>ROUND(I291*H291,2)</f>
        <v>0</v>
      </c>
      <c r="BL291" s="14" t="s">
        <v>139</v>
      </c>
      <c r="BM291" s="241" t="s">
        <v>705</v>
      </c>
    </row>
    <row r="292" s="2" customFormat="1" ht="33" customHeight="1">
      <c r="A292" s="35"/>
      <c r="B292" s="36"/>
      <c r="C292" s="229" t="s">
        <v>706</v>
      </c>
      <c r="D292" s="229" t="s">
        <v>120</v>
      </c>
      <c r="E292" s="230" t="s">
        <v>707</v>
      </c>
      <c r="F292" s="231" t="s">
        <v>708</v>
      </c>
      <c r="G292" s="232" t="s">
        <v>344</v>
      </c>
      <c r="H292" s="233">
        <v>4</v>
      </c>
      <c r="I292" s="234"/>
      <c r="J292" s="235">
        <f>ROUND(I292*H292,2)</f>
        <v>0</v>
      </c>
      <c r="K292" s="236"/>
      <c r="L292" s="41"/>
      <c r="M292" s="237" t="s">
        <v>1</v>
      </c>
      <c r="N292" s="238" t="s">
        <v>38</v>
      </c>
      <c r="O292" s="88"/>
      <c r="P292" s="239">
        <f>O292*H292</f>
        <v>0</v>
      </c>
      <c r="Q292" s="239">
        <v>0.016650000000000002</v>
      </c>
      <c r="R292" s="239">
        <f>Q292*H292</f>
        <v>0.066600000000000006</v>
      </c>
      <c r="S292" s="239">
        <v>0</v>
      </c>
      <c r="T292" s="240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41" t="s">
        <v>139</v>
      </c>
      <c r="AT292" s="241" t="s">
        <v>120</v>
      </c>
      <c r="AU292" s="241" t="s">
        <v>83</v>
      </c>
      <c r="AY292" s="14" t="s">
        <v>116</v>
      </c>
      <c r="BE292" s="242">
        <f>IF(N292="základní",J292,0)</f>
        <v>0</v>
      </c>
      <c r="BF292" s="242">
        <f>IF(N292="snížená",J292,0)</f>
        <v>0</v>
      </c>
      <c r="BG292" s="242">
        <f>IF(N292="zákl. přenesená",J292,0)</f>
        <v>0</v>
      </c>
      <c r="BH292" s="242">
        <f>IF(N292="sníž. přenesená",J292,0)</f>
        <v>0</v>
      </c>
      <c r="BI292" s="242">
        <f>IF(N292="nulová",J292,0)</f>
        <v>0</v>
      </c>
      <c r="BJ292" s="14" t="s">
        <v>81</v>
      </c>
      <c r="BK292" s="242">
        <f>ROUND(I292*H292,2)</f>
        <v>0</v>
      </c>
      <c r="BL292" s="14" t="s">
        <v>139</v>
      </c>
      <c r="BM292" s="241" t="s">
        <v>709</v>
      </c>
    </row>
    <row r="293" s="2" customFormat="1" ht="33" customHeight="1">
      <c r="A293" s="35"/>
      <c r="B293" s="36"/>
      <c r="C293" s="229" t="s">
        <v>710</v>
      </c>
      <c r="D293" s="229" t="s">
        <v>120</v>
      </c>
      <c r="E293" s="230" t="s">
        <v>711</v>
      </c>
      <c r="F293" s="231" t="s">
        <v>712</v>
      </c>
      <c r="G293" s="232" t="s">
        <v>344</v>
      </c>
      <c r="H293" s="233">
        <v>2</v>
      </c>
      <c r="I293" s="234"/>
      <c r="J293" s="235">
        <f>ROUND(I293*H293,2)</f>
        <v>0</v>
      </c>
      <c r="K293" s="236"/>
      <c r="L293" s="41"/>
      <c r="M293" s="237" t="s">
        <v>1</v>
      </c>
      <c r="N293" s="238" t="s">
        <v>38</v>
      </c>
      <c r="O293" s="88"/>
      <c r="P293" s="239">
        <f>O293*H293</f>
        <v>0</v>
      </c>
      <c r="Q293" s="239">
        <v>0.016650000000000002</v>
      </c>
      <c r="R293" s="239">
        <f>Q293*H293</f>
        <v>0.033300000000000003</v>
      </c>
      <c r="S293" s="239">
        <v>0</v>
      </c>
      <c r="T293" s="240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41" t="s">
        <v>139</v>
      </c>
      <c r="AT293" s="241" t="s">
        <v>120</v>
      </c>
      <c r="AU293" s="241" t="s">
        <v>83</v>
      </c>
      <c r="AY293" s="14" t="s">
        <v>116</v>
      </c>
      <c r="BE293" s="242">
        <f>IF(N293="základní",J293,0)</f>
        <v>0</v>
      </c>
      <c r="BF293" s="242">
        <f>IF(N293="snížená",J293,0)</f>
        <v>0</v>
      </c>
      <c r="BG293" s="242">
        <f>IF(N293="zákl. přenesená",J293,0)</f>
        <v>0</v>
      </c>
      <c r="BH293" s="242">
        <f>IF(N293="sníž. přenesená",J293,0)</f>
        <v>0</v>
      </c>
      <c r="BI293" s="242">
        <f>IF(N293="nulová",J293,0)</f>
        <v>0</v>
      </c>
      <c r="BJ293" s="14" t="s">
        <v>81</v>
      </c>
      <c r="BK293" s="242">
        <f>ROUND(I293*H293,2)</f>
        <v>0</v>
      </c>
      <c r="BL293" s="14" t="s">
        <v>139</v>
      </c>
      <c r="BM293" s="241" t="s">
        <v>713</v>
      </c>
    </row>
    <row r="294" s="2" customFormat="1" ht="21.75" customHeight="1">
      <c r="A294" s="35"/>
      <c r="B294" s="36"/>
      <c r="C294" s="229" t="s">
        <v>714</v>
      </c>
      <c r="D294" s="229" t="s">
        <v>120</v>
      </c>
      <c r="E294" s="230" t="s">
        <v>715</v>
      </c>
      <c r="F294" s="231" t="s">
        <v>716</v>
      </c>
      <c r="G294" s="232" t="s">
        <v>344</v>
      </c>
      <c r="H294" s="233">
        <v>6</v>
      </c>
      <c r="I294" s="234"/>
      <c r="J294" s="235">
        <f>ROUND(I294*H294,2)</f>
        <v>0</v>
      </c>
      <c r="K294" s="236"/>
      <c r="L294" s="41"/>
      <c r="M294" s="237" t="s">
        <v>1</v>
      </c>
      <c r="N294" s="238" t="s">
        <v>38</v>
      </c>
      <c r="O294" s="88"/>
      <c r="P294" s="239">
        <f>O294*H294</f>
        <v>0</v>
      </c>
      <c r="Q294" s="239">
        <v>0.00014999999999999999</v>
      </c>
      <c r="R294" s="239">
        <f>Q294*H294</f>
        <v>0.00089999999999999998</v>
      </c>
      <c r="S294" s="239">
        <v>0</v>
      </c>
      <c r="T294" s="240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41" t="s">
        <v>139</v>
      </c>
      <c r="AT294" s="241" t="s">
        <v>120</v>
      </c>
      <c r="AU294" s="241" t="s">
        <v>83</v>
      </c>
      <c r="AY294" s="14" t="s">
        <v>116</v>
      </c>
      <c r="BE294" s="242">
        <f>IF(N294="základní",J294,0)</f>
        <v>0</v>
      </c>
      <c r="BF294" s="242">
        <f>IF(N294="snížená",J294,0)</f>
        <v>0</v>
      </c>
      <c r="BG294" s="242">
        <f>IF(N294="zákl. přenesená",J294,0)</f>
        <v>0</v>
      </c>
      <c r="BH294" s="242">
        <f>IF(N294="sníž. přenesená",J294,0)</f>
        <v>0</v>
      </c>
      <c r="BI294" s="242">
        <f>IF(N294="nulová",J294,0)</f>
        <v>0</v>
      </c>
      <c r="BJ294" s="14" t="s">
        <v>81</v>
      </c>
      <c r="BK294" s="242">
        <f>ROUND(I294*H294,2)</f>
        <v>0</v>
      </c>
      <c r="BL294" s="14" t="s">
        <v>139</v>
      </c>
      <c r="BM294" s="241" t="s">
        <v>717</v>
      </c>
    </row>
    <row r="295" s="2" customFormat="1" ht="21.75" customHeight="1">
      <c r="A295" s="35"/>
      <c r="B295" s="36"/>
      <c r="C295" s="243" t="s">
        <v>718</v>
      </c>
      <c r="D295" s="243" t="s">
        <v>142</v>
      </c>
      <c r="E295" s="244" t="s">
        <v>719</v>
      </c>
      <c r="F295" s="245" t="s">
        <v>720</v>
      </c>
      <c r="G295" s="246" t="s">
        <v>123</v>
      </c>
      <c r="H295" s="247">
        <v>6</v>
      </c>
      <c r="I295" s="248"/>
      <c r="J295" s="249">
        <f>ROUND(I295*H295,2)</f>
        <v>0</v>
      </c>
      <c r="K295" s="250"/>
      <c r="L295" s="251"/>
      <c r="M295" s="252" t="s">
        <v>1</v>
      </c>
      <c r="N295" s="253" t="s">
        <v>38</v>
      </c>
      <c r="O295" s="88"/>
      <c r="P295" s="239">
        <f>O295*H295</f>
        <v>0</v>
      </c>
      <c r="Q295" s="239">
        <v>0.001</v>
      </c>
      <c r="R295" s="239">
        <f>Q295*H295</f>
        <v>0.0060000000000000001</v>
      </c>
      <c r="S295" s="239">
        <v>0</v>
      </c>
      <c r="T295" s="240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41" t="s">
        <v>145</v>
      </c>
      <c r="AT295" s="241" t="s">
        <v>142</v>
      </c>
      <c r="AU295" s="241" t="s">
        <v>83</v>
      </c>
      <c r="AY295" s="14" t="s">
        <v>116</v>
      </c>
      <c r="BE295" s="242">
        <f>IF(N295="základní",J295,0)</f>
        <v>0</v>
      </c>
      <c r="BF295" s="242">
        <f>IF(N295="snížená",J295,0)</f>
        <v>0</v>
      </c>
      <c r="BG295" s="242">
        <f>IF(N295="zákl. přenesená",J295,0)</f>
        <v>0</v>
      </c>
      <c r="BH295" s="242">
        <f>IF(N295="sníž. přenesená",J295,0)</f>
        <v>0</v>
      </c>
      <c r="BI295" s="242">
        <f>IF(N295="nulová",J295,0)</f>
        <v>0</v>
      </c>
      <c r="BJ295" s="14" t="s">
        <v>81</v>
      </c>
      <c r="BK295" s="242">
        <f>ROUND(I295*H295,2)</f>
        <v>0</v>
      </c>
      <c r="BL295" s="14" t="s">
        <v>139</v>
      </c>
      <c r="BM295" s="241" t="s">
        <v>721</v>
      </c>
    </row>
    <row r="296" s="2" customFormat="1" ht="33" customHeight="1">
      <c r="A296" s="35"/>
      <c r="B296" s="36"/>
      <c r="C296" s="229" t="s">
        <v>722</v>
      </c>
      <c r="D296" s="229" t="s">
        <v>120</v>
      </c>
      <c r="E296" s="230" t="s">
        <v>723</v>
      </c>
      <c r="F296" s="231" t="s">
        <v>724</v>
      </c>
      <c r="G296" s="232" t="s">
        <v>178</v>
      </c>
      <c r="H296" s="254"/>
      <c r="I296" s="234"/>
      <c r="J296" s="235">
        <f>ROUND(I296*H296,2)</f>
        <v>0</v>
      </c>
      <c r="K296" s="236"/>
      <c r="L296" s="41"/>
      <c r="M296" s="237" t="s">
        <v>1</v>
      </c>
      <c r="N296" s="238" t="s">
        <v>38</v>
      </c>
      <c r="O296" s="88"/>
      <c r="P296" s="239">
        <f>O296*H296</f>
        <v>0</v>
      </c>
      <c r="Q296" s="239">
        <v>0</v>
      </c>
      <c r="R296" s="239">
        <f>Q296*H296</f>
        <v>0</v>
      </c>
      <c r="S296" s="239">
        <v>0</v>
      </c>
      <c r="T296" s="240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41" t="s">
        <v>139</v>
      </c>
      <c r="AT296" s="241" t="s">
        <v>120</v>
      </c>
      <c r="AU296" s="241" t="s">
        <v>83</v>
      </c>
      <c r="AY296" s="14" t="s">
        <v>116</v>
      </c>
      <c r="BE296" s="242">
        <f>IF(N296="základní",J296,0)</f>
        <v>0</v>
      </c>
      <c r="BF296" s="242">
        <f>IF(N296="snížená",J296,0)</f>
        <v>0</v>
      </c>
      <c r="BG296" s="242">
        <f>IF(N296="zákl. přenesená",J296,0)</f>
        <v>0</v>
      </c>
      <c r="BH296" s="242">
        <f>IF(N296="sníž. přenesená",J296,0)</f>
        <v>0</v>
      </c>
      <c r="BI296" s="242">
        <f>IF(N296="nulová",J296,0)</f>
        <v>0</v>
      </c>
      <c r="BJ296" s="14" t="s">
        <v>81</v>
      </c>
      <c r="BK296" s="242">
        <f>ROUND(I296*H296,2)</f>
        <v>0</v>
      </c>
      <c r="BL296" s="14" t="s">
        <v>139</v>
      </c>
      <c r="BM296" s="241" t="s">
        <v>725</v>
      </c>
    </row>
    <row r="297" s="12" customFormat="1" ht="22.8" customHeight="1">
      <c r="A297" s="12"/>
      <c r="B297" s="213"/>
      <c r="C297" s="214"/>
      <c r="D297" s="215" t="s">
        <v>72</v>
      </c>
      <c r="E297" s="227" t="s">
        <v>726</v>
      </c>
      <c r="F297" s="227" t="s">
        <v>727</v>
      </c>
      <c r="G297" s="214"/>
      <c r="H297" s="214"/>
      <c r="I297" s="217"/>
      <c r="J297" s="228">
        <f>BK297</f>
        <v>0</v>
      </c>
      <c r="K297" s="214"/>
      <c r="L297" s="219"/>
      <c r="M297" s="220"/>
      <c r="N297" s="221"/>
      <c r="O297" s="221"/>
      <c r="P297" s="222">
        <f>SUM(P298:P302)</f>
        <v>0</v>
      </c>
      <c r="Q297" s="221"/>
      <c r="R297" s="222">
        <f>SUM(R298:R302)</f>
        <v>0.0084700000000000001</v>
      </c>
      <c r="S297" s="221"/>
      <c r="T297" s="223">
        <f>SUM(T298:T302)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24" t="s">
        <v>83</v>
      </c>
      <c r="AT297" s="225" t="s">
        <v>72</v>
      </c>
      <c r="AU297" s="225" t="s">
        <v>81</v>
      </c>
      <c r="AY297" s="224" t="s">
        <v>116</v>
      </c>
      <c r="BK297" s="226">
        <f>SUM(BK298:BK302)</f>
        <v>0</v>
      </c>
    </row>
    <row r="298" s="2" customFormat="1" ht="21.75" customHeight="1">
      <c r="A298" s="35"/>
      <c r="B298" s="36"/>
      <c r="C298" s="229" t="s">
        <v>728</v>
      </c>
      <c r="D298" s="229" t="s">
        <v>120</v>
      </c>
      <c r="E298" s="230" t="s">
        <v>729</v>
      </c>
      <c r="F298" s="231" t="s">
        <v>730</v>
      </c>
      <c r="G298" s="232" t="s">
        <v>123</v>
      </c>
      <c r="H298" s="233">
        <v>5</v>
      </c>
      <c r="I298" s="234"/>
      <c r="J298" s="235">
        <f>ROUND(I298*H298,2)</f>
        <v>0</v>
      </c>
      <c r="K298" s="236"/>
      <c r="L298" s="41"/>
      <c r="M298" s="237" t="s">
        <v>1</v>
      </c>
      <c r="N298" s="238" t="s">
        <v>38</v>
      </c>
      <c r="O298" s="88"/>
      <c r="P298" s="239">
        <f>O298*H298</f>
        <v>0</v>
      </c>
      <c r="Q298" s="239">
        <v>0.00025000000000000001</v>
      </c>
      <c r="R298" s="239">
        <f>Q298*H298</f>
        <v>0.00125</v>
      </c>
      <c r="S298" s="239">
        <v>0</v>
      </c>
      <c r="T298" s="240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41" t="s">
        <v>139</v>
      </c>
      <c r="AT298" s="241" t="s">
        <v>120</v>
      </c>
      <c r="AU298" s="241" t="s">
        <v>83</v>
      </c>
      <c r="AY298" s="14" t="s">
        <v>116</v>
      </c>
      <c r="BE298" s="242">
        <f>IF(N298="základní",J298,0)</f>
        <v>0</v>
      </c>
      <c r="BF298" s="242">
        <f>IF(N298="snížená",J298,0)</f>
        <v>0</v>
      </c>
      <c r="BG298" s="242">
        <f>IF(N298="zákl. přenesená",J298,0)</f>
        <v>0</v>
      </c>
      <c r="BH298" s="242">
        <f>IF(N298="sníž. přenesená",J298,0)</f>
        <v>0</v>
      </c>
      <c r="BI298" s="242">
        <f>IF(N298="nulová",J298,0)</f>
        <v>0</v>
      </c>
      <c r="BJ298" s="14" t="s">
        <v>81</v>
      </c>
      <c r="BK298" s="242">
        <f>ROUND(I298*H298,2)</f>
        <v>0</v>
      </c>
      <c r="BL298" s="14" t="s">
        <v>139</v>
      </c>
      <c r="BM298" s="241" t="s">
        <v>731</v>
      </c>
    </row>
    <row r="299" s="2" customFormat="1" ht="21.75" customHeight="1">
      <c r="A299" s="35"/>
      <c r="B299" s="36"/>
      <c r="C299" s="229" t="s">
        <v>732</v>
      </c>
      <c r="D299" s="229" t="s">
        <v>120</v>
      </c>
      <c r="E299" s="230" t="s">
        <v>733</v>
      </c>
      <c r="F299" s="231" t="s">
        <v>734</v>
      </c>
      <c r="G299" s="232" t="s">
        <v>123</v>
      </c>
      <c r="H299" s="233">
        <v>2</v>
      </c>
      <c r="I299" s="234"/>
      <c r="J299" s="235">
        <f>ROUND(I299*H299,2)</f>
        <v>0</v>
      </c>
      <c r="K299" s="236"/>
      <c r="L299" s="41"/>
      <c r="M299" s="237" t="s">
        <v>1</v>
      </c>
      <c r="N299" s="238" t="s">
        <v>38</v>
      </c>
      <c r="O299" s="88"/>
      <c r="P299" s="239">
        <f>O299*H299</f>
        <v>0</v>
      </c>
      <c r="Q299" s="239">
        <v>0.00025000000000000001</v>
      </c>
      <c r="R299" s="239">
        <f>Q299*H299</f>
        <v>0.00050000000000000001</v>
      </c>
      <c r="S299" s="239">
        <v>0</v>
      </c>
      <c r="T299" s="240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41" t="s">
        <v>139</v>
      </c>
      <c r="AT299" s="241" t="s">
        <v>120</v>
      </c>
      <c r="AU299" s="241" t="s">
        <v>83</v>
      </c>
      <c r="AY299" s="14" t="s">
        <v>116</v>
      </c>
      <c r="BE299" s="242">
        <f>IF(N299="základní",J299,0)</f>
        <v>0</v>
      </c>
      <c r="BF299" s="242">
        <f>IF(N299="snížená",J299,0)</f>
        <v>0</v>
      </c>
      <c r="BG299" s="242">
        <f>IF(N299="zákl. přenesená",J299,0)</f>
        <v>0</v>
      </c>
      <c r="BH299" s="242">
        <f>IF(N299="sníž. přenesená",J299,0)</f>
        <v>0</v>
      </c>
      <c r="BI299" s="242">
        <f>IF(N299="nulová",J299,0)</f>
        <v>0</v>
      </c>
      <c r="BJ299" s="14" t="s">
        <v>81</v>
      </c>
      <c r="BK299" s="242">
        <f>ROUND(I299*H299,2)</f>
        <v>0</v>
      </c>
      <c r="BL299" s="14" t="s">
        <v>139</v>
      </c>
      <c r="BM299" s="241" t="s">
        <v>735</v>
      </c>
    </row>
    <row r="300" s="2" customFormat="1" ht="21.75" customHeight="1">
      <c r="A300" s="35"/>
      <c r="B300" s="36"/>
      <c r="C300" s="229" t="s">
        <v>736</v>
      </c>
      <c r="D300" s="229" t="s">
        <v>120</v>
      </c>
      <c r="E300" s="230" t="s">
        <v>737</v>
      </c>
      <c r="F300" s="231" t="s">
        <v>738</v>
      </c>
      <c r="G300" s="232" t="s">
        <v>123</v>
      </c>
      <c r="H300" s="233">
        <v>3</v>
      </c>
      <c r="I300" s="234"/>
      <c r="J300" s="235">
        <f>ROUND(I300*H300,2)</f>
        <v>0</v>
      </c>
      <c r="K300" s="236"/>
      <c r="L300" s="41"/>
      <c r="M300" s="237" t="s">
        <v>1</v>
      </c>
      <c r="N300" s="238" t="s">
        <v>38</v>
      </c>
      <c r="O300" s="88"/>
      <c r="P300" s="239">
        <f>O300*H300</f>
        <v>0</v>
      </c>
      <c r="Q300" s="239">
        <v>0.00029999999999999997</v>
      </c>
      <c r="R300" s="239">
        <f>Q300*H300</f>
        <v>0.00089999999999999998</v>
      </c>
      <c r="S300" s="239">
        <v>0</v>
      </c>
      <c r="T300" s="240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41" t="s">
        <v>139</v>
      </c>
      <c r="AT300" s="241" t="s">
        <v>120</v>
      </c>
      <c r="AU300" s="241" t="s">
        <v>83</v>
      </c>
      <c r="AY300" s="14" t="s">
        <v>116</v>
      </c>
      <c r="BE300" s="242">
        <f>IF(N300="základní",J300,0)</f>
        <v>0</v>
      </c>
      <c r="BF300" s="242">
        <f>IF(N300="snížená",J300,0)</f>
        <v>0</v>
      </c>
      <c r="BG300" s="242">
        <f>IF(N300="zákl. přenesená",J300,0)</f>
        <v>0</v>
      </c>
      <c r="BH300" s="242">
        <f>IF(N300="sníž. přenesená",J300,0)</f>
        <v>0</v>
      </c>
      <c r="BI300" s="242">
        <f>IF(N300="nulová",J300,0)</f>
        <v>0</v>
      </c>
      <c r="BJ300" s="14" t="s">
        <v>81</v>
      </c>
      <c r="BK300" s="242">
        <f>ROUND(I300*H300,2)</f>
        <v>0</v>
      </c>
      <c r="BL300" s="14" t="s">
        <v>139</v>
      </c>
      <c r="BM300" s="241" t="s">
        <v>739</v>
      </c>
    </row>
    <row r="301" s="2" customFormat="1" ht="21.75" customHeight="1">
      <c r="A301" s="35"/>
      <c r="B301" s="36"/>
      <c r="C301" s="229" t="s">
        <v>740</v>
      </c>
      <c r="D301" s="229" t="s">
        <v>120</v>
      </c>
      <c r="E301" s="230" t="s">
        <v>741</v>
      </c>
      <c r="F301" s="231" t="s">
        <v>742</v>
      </c>
      <c r="G301" s="232" t="s">
        <v>123</v>
      </c>
      <c r="H301" s="233">
        <v>15</v>
      </c>
      <c r="I301" s="234"/>
      <c r="J301" s="235">
        <f>ROUND(I301*H301,2)</f>
        <v>0</v>
      </c>
      <c r="K301" s="236"/>
      <c r="L301" s="41"/>
      <c r="M301" s="237" t="s">
        <v>1</v>
      </c>
      <c r="N301" s="238" t="s">
        <v>38</v>
      </c>
      <c r="O301" s="88"/>
      <c r="P301" s="239">
        <f>O301*H301</f>
        <v>0</v>
      </c>
      <c r="Q301" s="239">
        <v>0.00035</v>
      </c>
      <c r="R301" s="239">
        <f>Q301*H301</f>
        <v>0.0052500000000000003</v>
      </c>
      <c r="S301" s="239">
        <v>0</v>
      </c>
      <c r="T301" s="240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41" t="s">
        <v>139</v>
      </c>
      <c r="AT301" s="241" t="s">
        <v>120</v>
      </c>
      <c r="AU301" s="241" t="s">
        <v>83</v>
      </c>
      <c r="AY301" s="14" t="s">
        <v>116</v>
      </c>
      <c r="BE301" s="242">
        <f>IF(N301="základní",J301,0)</f>
        <v>0</v>
      </c>
      <c r="BF301" s="242">
        <f>IF(N301="snížená",J301,0)</f>
        <v>0</v>
      </c>
      <c r="BG301" s="242">
        <f>IF(N301="zákl. přenesená",J301,0)</f>
        <v>0</v>
      </c>
      <c r="BH301" s="242">
        <f>IF(N301="sníž. přenesená",J301,0)</f>
        <v>0</v>
      </c>
      <c r="BI301" s="242">
        <f>IF(N301="nulová",J301,0)</f>
        <v>0</v>
      </c>
      <c r="BJ301" s="14" t="s">
        <v>81</v>
      </c>
      <c r="BK301" s="242">
        <f>ROUND(I301*H301,2)</f>
        <v>0</v>
      </c>
      <c r="BL301" s="14" t="s">
        <v>139</v>
      </c>
      <c r="BM301" s="241" t="s">
        <v>743</v>
      </c>
    </row>
    <row r="302" s="2" customFormat="1" ht="21.75" customHeight="1">
      <c r="A302" s="35"/>
      <c r="B302" s="36"/>
      <c r="C302" s="229" t="s">
        <v>744</v>
      </c>
      <c r="D302" s="229" t="s">
        <v>120</v>
      </c>
      <c r="E302" s="230" t="s">
        <v>745</v>
      </c>
      <c r="F302" s="231" t="s">
        <v>746</v>
      </c>
      <c r="G302" s="232" t="s">
        <v>123</v>
      </c>
      <c r="H302" s="233">
        <v>1</v>
      </c>
      <c r="I302" s="234"/>
      <c r="J302" s="235">
        <f>ROUND(I302*H302,2)</f>
        <v>0</v>
      </c>
      <c r="K302" s="236"/>
      <c r="L302" s="41"/>
      <c r="M302" s="259" t="s">
        <v>1</v>
      </c>
      <c r="N302" s="260" t="s">
        <v>38</v>
      </c>
      <c r="O302" s="261"/>
      <c r="P302" s="262">
        <f>O302*H302</f>
        <v>0</v>
      </c>
      <c r="Q302" s="262">
        <v>0.00056999999999999998</v>
      </c>
      <c r="R302" s="262">
        <f>Q302*H302</f>
        <v>0.00056999999999999998</v>
      </c>
      <c r="S302" s="262">
        <v>0</v>
      </c>
      <c r="T302" s="263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41" t="s">
        <v>139</v>
      </c>
      <c r="AT302" s="241" t="s">
        <v>120</v>
      </c>
      <c r="AU302" s="241" t="s">
        <v>83</v>
      </c>
      <c r="AY302" s="14" t="s">
        <v>116</v>
      </c>
      <c r="BE302" s="242">
        <f>IF(N302="základní",J302,0)</f>
        <v>0</v>
      </c>
      <c r="BF302" s="242">
        <f>IF(N302="snížená",J302,0)</f>
        <v>0</v>
      </c>
      <c r="BG302" s="242">
        <f>IF(N302="zákl. přenesená",J302,0)</f>
        <v>0</v>
      </c>
      <c r="BH302" s="242">
        <f>IF(N302="sníž. přenesená",J302,0)</f>
        <v>0</v>
      </c>
      <c r="BI302" s="242">
        <f>IF(N302="nulová",J302,0)</f>
        <v>0</v>
      </c>
      <c r="BJ302" s="14" t="s">
        <v>81</v>
      </c>
      <c r="BK302" s="242">
        <f>ROUND(I302*H302,2)</f>
        <v>0</v>
      </c>
      <c r="BL302" s="14" t="s">
        <v>139</v>
      </c>
      <c r="BM302" s="241" t="s">
        <v>747</v>
      </c>
    </row>
    <row r="303" s="2" customFormat="1" ht="6.96" customHeight="1">
      <c r="A303" s="35"/>
      <c r="B303" s="63"/>
      <c r="C303" s="64"/>
      <c r="D303" s="64"/>
      <c r="E303" s="64"/>
      <c r="F303" s="64"/>
      <c r="G303" s="64"/>
      <c r="H303" s="64"/>
      <c r="I303" s="176"/>
      <c r="J303" s="64"/>
      <c r="K303" s="64"/>
      <c r="L303" s="41"/>
      <c r="M303" s="3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</row>
  </sheetData>
  <sheetProtection sheet="1" autoFilter="0" formatColumns="0" formatRows="0" objects="1" scenarios="1" spinCount="100000" saltValue="9w4UB8j47kWGQEuacIBZ+bJSDCNWgwx1HFOOmRVxy5jY/0tzkoqbgSxYbgKxT1fisZrQn6foSshd7Wmia7MF0g==" hashValue="iHBzsJyWqa/MRaQjb6/uAd2MxQKkJoKaT+RE7sKFlvxHnK2uz9StlLDX8HoCMUhIrhDCwZs0SIFeGjv8OmIzKw==" algorithmName="SHA-512" password="CC35"/>
  <autoFilter ref="C124:K30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Lubos-PC\Lubos</dc:creator>
  <cp:lastModifiedBy>Lubos-PC\Lubos</cp:lastModifiedBy>
  <dcterms:created xsi:type="dcterms:W3CDTF">2020-07-20T08:55:54Z</dcterms:created>
  <dcterms:modified xsi:type="dcterms:W3CDTF">2020-07-20T08:55:56Z</dcterms:modified>
</cp:coreProperties>
</file>